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richa15\Desktop\"/>
    </mc:Choice>
  </mc:AlternateContent>
  <xr:revisionPtr revIDLastSave="0" documentId="13_ncr:1_{92864085-086C-4876-B8C6-EE41F61F94CE}" xr6:coauthVersionLast="47" xr6:coauthVersionMax="47" xr10:uidLastSave="{00000000-0000-0000-0000-000000000000}"/>
  <bookViews>
    <workbookView xWindow="-108" yWindow="-108" windowWidth="30936" windowHeight="16776" xr2:uid="{00000000-000D-0000-FFFF-FFFF00000000}"/>
  </bookViews>
  <sheets>
    <sheet name="Step1BachelorWorksheet" sheetId="1" r:id="rId1"/>
    <sheet name="Step 2 Blended Curriculum Plan" sheetId="2" r:id="rId2"/>
    <sheet name="Data" sheetId="3" state="hidden" r:id="rId3"/>
  </sheets>
  <definedNames>
    <definedName name="_xlnm._FilterDatabase" localSheetId="2" hidden="1">Data!$B$1:$C$1</definedName>
    <definedName name="_xlnm.Print_Area" localSheetId="1">'Step 2 Blended Curriculum Plan'!$A$1:$G$105</definedName>
    <definedName name="_xlnm.Print_Area" localSheetId="0">Step1BachelorWorksheet!$A$1:$H$61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G10" i="1" l="1"/>
  <c r="G9" i="1"/>
  <c r="E12" i="1" a="1"/>
  <c r="E12" i="1" s="1"/>
  <c r="G3" i="1" s="1"/>
  <c r="D2" i="3" a="1"/>
  <c r="D2" i="3" s="1"/>
  <c r="D105" i="2"/>
  <c r="D94" i="2"/>
  <c r="D83" i="2"/>
  <c r="C4" i="2"/>
  <c r="C3" i="2"/>
  <c r="C6" i="2" l="1"/>
  <c r="C5" i="2"/>
  <c r="F12" i="1"/>
  <c r="D72" i="2"/>
  <c r="D61" i="2"/>
  <c r="D50" i="2"/>
  <c r="D39" i="2"/>
  <c r="D28" i="2"/>
  <c r="G102" i="2" l="1"/>
  <c r="G80" i="2"/>
  <c r="G91" i="2"/>
  <c r="G69" i="2"/>
  <c r="G58" i="2"/>
  <c r="G47" i="2"/>
  <c r="G36" i="2"/>
  <c r="G25" i="2"/>
  <c r="G5" i="2"/>
  <c r="G3" i="2" s="1"/>
  <c r="H3" i="1"/>
  <c r="H3" i="2" s="1"/>
  <c r="F26" i="2" l="1"/>
  <c r="F92" i="2"/>
  <c r="F81" i="2"/>
  <c r="F37" i="2"/>
  <c r="F48" i="2"/>
  <c r="F59" i="2"/>
  <c r="F70" i="2"/>
  <c r="F103" i="2"/>
  <c r="G98" i="2"/>
  <c r="G87" i="2"/>
  <c r="G76" i="2"/>
  <c r="I3" i="1"/>
  <c r="G54" i="2" l="1"/>
  <c r="G65" i="2"/>
  <c r="G43" i="2"/>
  <c r="G32" i="2"/>
  <c r="G21" i="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<sst xmlns="http://schemas.openxmlformats.org/spreadsheetml/2006/main" count="174" uniqueCount="81">
  <si>
    <t>Worksheet of Courses Completed Pre-Blended Program Admission</t>
  </si>
  <si>
    <t>Bachelor's</t>
  </si>
  <si>
    <t>Master's</t>
  </si>
  <si>
    <t>EMPL ID #:</t>
  </si>
  <si>
    <t>Date Created/Updated:</t>
  </si>
  <si>
    <t>Units</t>
  </si>
  <si>
    <t>Advisor/ Student Comments/ Notes</t>
  </si>
  <si>
    <t>Blended Curriculum Plan</t>
  </si>
  <si>
    <t>Student First &amp; Last Name:</t>
  </si>
  <si>
    <t>Subject/ Course # 
Substituted Course in ()</t>
  </si>
  <si>
    <t>Applying to which degree?</t>
  </si>
  <si>
    <t>Submit the PBCO the first term your Degree Applicable Units are equal to or greater than:</t>
  </si>
  <si>
    <t>Current running count of degree applicable units:</t>
  </si>
  <si>
    <t>PBCO Term?
Yes/No</t>
  </si>
  <si>
    <t>Select term/year</t>
  </si>
  <si>
    <t>Total Term Units Planned</t>
  </si>
  <si>
    <t>•This plan is submitted as part of your application approval process and is recommended to be completed with guidance from your faculty advisor/graduate coordinator. 
•It is recommended each term the student reviews and updates after enrolling in classes. 
•This is intended to serve as an working advising tool for the student and advisor to review if required coursework has been met and to plan for future semesters. 
•Graduate courses counting towards the master's should only be taken once accepted into the program.
•A minimum of 60% of the Master's Degree needs to consist of 5000 level courses.</t>
  </si>
  <si>
    <t>List coures/requirements in-progress &amp; not completed for your BACHELOR'S (include in-progress courses)</t>
  </si>
  <si>
    <t>Subject/Course # (ex. ENGL 4465)
(GEs can be listed as specific courses or the GE category)</t>
  </si>
  <si>
    <t>Total Degree Units for your bachelor's degree and then master's degree.</t>
  </si>
  <si>
    <t xml:space="preserve">Advisor adjusted units for Q2S conv. If needed
</t>
  </si>
  <si>
    <r>
      <rPr>
        <b/>
        <sz val="10"/>
        <color theme="1"/>
        <rFont val="Calibri"/>
        <family val="2"/>
        <scheme val="minor"/>
      </rPr>
      <t>Total Degree Applicable Units</t>
    </r>
    <r>
      <rPr>
        <sz val="10"/>
        <color theme="1"/>
        <rFont val="Calibri"/>
        <family val="2"/>
        <scheme val="minor"/>
      </rPr>
      <t xml:space="preserve"> </t>
    </r>
    <r>
      <rPr>
        <b/>
        <sz val="10"/>
        <color theme="1"/>
        <rFont val="Calibri"/>
        <family val="2"/>
        <scheme val="minor"/>
      </rPr>
      <t>needed</t>
    </r>
    <r>
      <rPr>
        <sz val="10"/>
        <color theme="1"/>
        <rFont val="Calibri"/>
        <family val="2"/>
        <scheme val="minor"/>
      </rPr>
      <t xml:space="preserve"> to submit PBCO:</t>
    </r>
  </si>
  <si>
    <r>
      <t xml:space="preserve">List any courses counting towards the Master's taken </t>
    </r>
    <r>
      <rPr>
        <b/>
        <sz val="11"/>
        <color theme="1"/>
        <rFont val="Calibri"/>
        <family val="2"/>
        <scheme val="minor"/>
      </rPr>
      <t>BEFORE</t>
    </r>
    <r>
      <rPr>
        <sz val="11"/>
        <color theme="1"/>
        <rFont val="Calibri"/>
        <family val="2"/>
        <scheme val="minor"/>
      </rPr>
      <t xml:space="preserve"> completing this plan</t>
    </r>
  </si>
  <si>
    <r>
      <t>List out your term-by-term plan of your</t>
    </r>
    <r>
      <rPr>
        <b/>
        <sz val="11"/>
        <color theme="1"/>
        <rFont val="Calibri"/>
        <family val="2"/>
        <scheme val="minor"/>
      </rPr>
      <t xml:space="preserve"> remaining bachelor's</t>
    </r>
    <r>
      <rPr>
        <sz val="11"/>
        <color theme="1"/>
        <rFont val="Calibri"/>
        <family val="2"/>
        <scheme val="minor"/>
      </rPr>
      <t xml:space="preserve"> courses and the </t>
    </r>
    <r>
      <rPr>
        <b/>
        <sz val="11"/>
        <color theme="1"/>
        <rFont val="Calibri"/>
        <family val="2"/>
        <scheme val="minor"/>
      </rPr>
      <t>master's courses</t>
    </r>
    <r>
      <rPr>
        <sz val="11"/>
        <color theme="1"/>
        <rFont val="Calibri"/>
        <family val="2"/>
        <scheme val="minor"/>
      </rPr>
      <t xml:space="preserve"> needed starting with your currently enrolled term. Submit the PBCO the term you are earning the eligible unit count</t>
    </r>
  </si>
  <si>
    <t>Current Running Total Degree Applicable Units</t>
  </si>
  <si>
    <t>ARCE</t>
  </si>
  <si>
    <t>BachelorDegree</t>
  </si>
  <si>
    <t>MasterDegree</t>
  </si>
  <si>
    <t>BCHEM</t>
  </si>
  <si>
    <t xml:space="preserve"> OR(m="ARCE",m="ME"),196,</t>
  </si>
  <si>
    <t xml:space="preserve">       OR(m="BMED",m="EE",m="MFGE"),192,</t>
  </si>
  <si>
    <t xml:space="preserve">       OR(m="CE",m="CPE",m="ENVE"),191,</t>
  </si>
  <si>
    <t xml:space="preserve">       OR(m="AERO",m="IE"),190,</t>
  </si>
  <si>
    <t xml:space="preserve">       m="MATE",184,</t>
  </si>
  <si>
    <t xml:space="preserve">       m="SE",183,</t>
  </si>
  <si>
    <t xml:space="preserve">       OR(m="BCHEM",m="CHEM",m="CSC",m="ENGL",m="FSCI",m="MATH",m="NUTR",m="POLS",m="STAT"),180</t>
  </si>
  <si>
    <t>ME</t>
  </si>
  <si>
    <t>BMED</t>
  </si>
  <si>
    <t>EE</t>
  </si>
  <si>
    <t>MFGE</t>
  </si>
  <si>
    <t>CE</t>
  </si>
  <si>
    <t>CPE</t>
  </si>
  <si>
    <t>ENVE</t>
  </si>
  <si>
    <t>AERO</t>
  </si>
  <si>
    <t>IE</t>
  </si>
  <si>
    <t>MATE</t>
  </si>
  <si>
    <t>SE</t>
  </si>
  <si>
    <t>CHEM</t>
  </si>
  <si>
    <t>CSC</t>
  </si>
  <si>
    <t>ENGL</t>
  </si>
  <si>
    <t>FSCI</t>
  </si>
  <si>
    <t>MATH</t>
  </si>
  <si>
    <t>NUTR</t>
  </si>
  <si>
    <t>POLS</t>
  </si>
  <si>
    <t>STAT</t>
  </si>
  <si>
    <t>MS AERO</t>
  </si>
  <si>
    <t>MS ENGR MNGT</t>
  </si>
  <si>
    <t>MS ME</t>
  </si>
  <si>
    <t>MS ARCE</t>
  </si>
  <si>
    <t>MS P&amp;CS</t>
  </si>
  <si>
    <t>MS BMED</t>
  </si>
  <si>
    <t>MS CEEN</t>
  </si>
  <si>
    <t>MS CSC</t>
  </si>
  <si>
    <t>MS EE</t>
  </si>
  <si>
    <t>MA ENGL</t>
  </si>
  <si>
    <t>MS FSCI</t>
  </si>
  <si>
    <t>MS IE</t>
  </si>
  <si>
    <t>MS MATH</t>
  </si>
  <si>
    <t>MS NUTR</t>
  </si>
  <si>
    <t>MPP</t>
  </si>
  <si>
    <t>MS STAT</t>
  </si>
  <si>
    <t>1.  First &amp; Last Name:</t>
  </si>
  <si>
    <t>2.  EMPL ID #:</t>
  </si>
  <si>
    <t>3. Bachelor's Catalog Year</t>
  </si>
  <si>
    <t>4. Bachelor's Degree</t>
  </si>
  <si>
    <t>5, Master's Catalog Year</t>
  </si>
  <si>
    <t>6. Master's Degree</t>
  </si>
  <si>
    <t>7. GWR Status</t>
  </si>
  <si>
    <r>
      <rPr>
        <b/>
        <sz val="11"/>
        <color theme="1"/>
        <rFont val="Calibri"/>
        <family val="2"/>
        <scheme val="minor"/>
      </rPr>
      <t xml:space="preserve">1) </t>
    </r>
    <r>
      <rPr>
        <sz val="11"/>
        <color theme="1"/>
        <rFont val="Calibri"/>
        <family val="2"/>
        <scheme val="minor"/>
      </rPr>
      <t xml:space="preserve">Completion you name, EMPL, identify your bachelor's catalog, bachelor's degree, master's catalog, master's degree, and GWR status. These steps will set the curriculum plan up to appropriatly count your degree applicable units on Step 2.
</t>
    </r>
    <r>
      <rPr>
        <b/>
        <sz val="11"/>
        <color theme="1"/>
        <rFont val="Calibri"/>
        <family val="2"/>
        <scheme val="minor"/>
      </rPr>
      <t>2)</t>
    </r>
    <r>
      <rPr>
        <sz val="11"/>
        <color theme="1"/>
        <rFont val="Calibri"/>
        <family val="2"/>
        <scheme val="minor"/>
      </rPr>
      <t xml:space="preserve"> List courses/requirements left to complete for the Bachelor's Degree ONLY, this is intended for the student and advisor to use to plan both degree requirements on Step 2. Do not include minor, double major, or non-degree applicable coursework.
</t>
    </r>
    <r>
      <rPr>
        <b/>
        <sz val="11"/>
        <color theme="1"/>
        <rFont val="Calibri"/>
        <family val="2"/>
        <scheme val="minor"/>
      </rPr>
      <t>3</t>
    </r>
    <r>
      <rPr>
        <sz val="11"/>
        <color theme="1"/>
        <rFont val="Calibri"/>
        <family val="2"/>
        <scheme val="minor"/>
      </rPr>
      <t>) Move to Step 2 Tab</t>
    </r>
  </si>
  <si>
    <t>List your remaining courses/requirements as the semester course &amp; units regardless of catalog.</t>
  </si>
  <si>
    <r>
      <rPr>
        <sz val="8"/>
        <color rgb="FF000000"/>
        <rFont val="Calibri"/>
        <family val="2"/>
      </rPr>
      <t>Semester</t>
    </r>
    <r>
      <rPr>
        <sz val="10"/>
        <color rgb="FF000000"/>
        <rFont val="Calibri"/>
        <family val="2"/>
      </rPr>
      <t xml:space="preserve">
Units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</si>
</sst>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yy\ h:mm:ss"/>
  </numFmts>
  <fonts count="45">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FFFFFF"/>
      <name val="Calibri"/>
      <family val="2"/>
    </font>
    <font>
      <sz val="11"/>
      <name val="Calibri"/>
      <family val="2"/>
    </font>
    <font>
      <sz val="9"/>
      <color rgb="FF000000"/>
      <name val="Helvetica Neue"/>
    </font>
    <font>
      <sz val="9"/>
      <color theme="1"/>
      <name val="Helvetica Neue"/>
    </font>
    <font>
      <sz val="10"/>
      <color rgb="FF000000"/>
      <name val="Calibri"/>
      <family val="2"/>
    </font>
    <font>
      <sz val="10"/>
      <color theme="1"/>
      <name val="Calibri"/>
      <family val="2"/>
    </font>
    <font>
      <b/>
      <sz val="10"/>
      <color rgb="FF000000"/>
      <name val="Calibri"/>
      <family val="2"/>
    </font>
    <font>
      <b/>
      <sz val="10"/>
      <color theme="1"/>
      <name val="Calibri"/>
      <family val="2"/>
      <scheme val="minor"/>
    </font>
    <font>
      <sz val="9"/>
      <color theme="1"/>
      <name val="Calibri"/>
      <family val="2"/>
      <scheme val="minor"/>
    </font>
    <font>
      <b/>
      <sz val="12"/>
      <color rgb="FFFFFFFF"/>
      <name val="Calibri"/>
      <family val="2"/>
    </font>
    <font>
      <sz val="10"/>
      <color rgb="FF000000"/>
      <name val="Calibri"/>
      <family val="2"/>
    </font>
    <font>
      <sz val="10"/>
      <color theme="1"/>
      <name val="Calibri"/>
      <family val="2"/>
    </font>
    <font>
      <b/>
      <sz val="14"/>
      <color rgb="FFFFFFFF"/>
      <name val="Calibri"/>
      <family val="2"/>
    </font>
    <font>
      <sz val="9"/>
      <color rgb="FF000000"/>
      <name val="Calibri"/>
      <family val="2"/>
    </font>
    <font>
      <sz val="11"/>
      <color theme="0"/>
      <name val="Calibri"/>
      <family val="2"/>
      <scheme val="minor"/>
    </font>
    <font>
      <b/>
      <sz val="11"/>
      <color theme="1"/>
      <name val="Calibri"/>
      <family val="2"/>
      <scheme val="minor"/>
    </font>
    <font>
      <sz val="18"/>
      <name val="Calibri"/>
      <family val="2"/>
      <scheme val="minor"/>
    </font>
    <font>
      <sz val="8"/>
      <name val="Calibri"/>
      <family val="2"/>
      <scheme val="minor"/>
    </font>
    <font>
      <sz val="10"/>
      <color theme="1"/>
      <name val="Calibri"/>
      <family val="2"/>
      <scheme val="minor"/>
    </font>
    <font>
      <b/>
      <sz val="10"/>
      <color theme="1"/>
      <name val="Calibri"/>
      <family val="2"/>
      <scheme val="minor"/>
    </font>
    <font>
      <b/>
      <sz val="14"/>
      <color theme="9" tint="-0.249977111117893"/>
      <name val="Calibri"/>
      <family val="2"/>
      <scheme val="minor"/>
    </font>
    <font>
      <b/>
      <i/>
      <sz val="14"/>
      <color rgb="FF000000"/>
      <name val="Calibri"/>
      <family val="2"/>
    </font>
    <font>
      <b/>
      <sz val="10"/>
      <color rgb="FF000000"/>
      <name val="Calibri"/>
      <family val="2"/>
    </font>
    <font>
      <sz val="11"/>
      <name val="Calibri"/>
      <family val="2"/>
    </font>
    <font>
      <sz val="11"/>
      <name val="Calibri"/>
      <family val="2"/>
      <scheme val="minor"/>
    </font>
    <font>
      <sz val="10"/>
      <color rgb="FF212529"/>
      <name val="Arial"/>
      <family val="2"/>
    </font>
    <font>
      <sz val="10"/>
      <color theme="7" tint="0.39997558519241921"/>
      <name val="Calibri"/>
      <family val="2"/>
    </font>
    <font>
      <sz val="9"/>
      <name val="Helvetica"/>
    </font>
    <font>
      <sz val="11"/>
      <color theme="0" tint="-0.14999847407452621"/>
      <name val="Calibri"/>
      <family val="2"/>
      <scheme val="minor"/>
    </font>
    <font>
      <sz val="10"/>
      <color rgb="FF000000"/>
      <name val="Helv"/>
    </font>
    <font>
      <sz val="10"/>
      <color theme="1"/>
      <name val="Helv"/>
    </font>
    <font>
      <sz val="10"/>
      <color theme="1"/>
      <name val="Helvetica Neue"/>
    </font>
    <font>
      <sz val="11"/>
      <color rgb="FF000000"/>
      <name val="Helvetica Neue"/>
    </font>
    <font>
      <b/>
      <sz val="20"/>
      <color theme="3"/>
      <name val="Calibri"/>
      <family val="2"/>
      <scheme val="minor"/>
    </font>
    <font>
      <sz val="9"/>
      <color rgb="FFFFFFFF"/>
      <name val="Calibri"/>
      <family val="2"/>
    </font>
    <font>
      <sz val="8"/>
      <color rgb="FF000000"/>
      <name val="Calibri"/>
      <family val="2"/>
    </font>
  </fonts>
  <fills count="17">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rgb="FFF2F2F2"/>
        <bgColor rgb="FFF2F2F2"/>
      </patternFill>
    </fill>
    <fill>
      <patternFill patternType="solid">
        <fgColor theme="9" tint="-0.249977111117893"/>
        <bgColor rgb="FF0B5394"/>
      </patternFill>
    </fill>
    <fill>
      <patternFill patternType="solid">
        <fgColor theme="9" tint="-0.249977111117893"/>
        <bgColor indexed="64"/>
      </patternFill>
    </fill>
    <fill>
      <patternFill patternType="solid">
        <fgColor rgb="FFE2A700"/>
        <bgColor rgb="FFFFC000"/>
      </patternFill>
    </fill>
    <fill>
      <patternFill patternType="solid">
        <fgColor rgb="FFE2A700"/>
        <bgColor indexed="64"/>
      </patternFill>
    </fill>
    <fill>
      <patternFill patternType="solid">
        <fgColor theme="9" tint="0.79998168889431442"/>
        <bgColor rgb="FFEA9999"/>
      </patternFill>
    </fill>
    <fill>
      <patternFill patternType="solid">
        <fgColor theme="9" tint="0.79998168889431442"/>
        <bgColor indexed="64"/>
      </patternFill>
    </fill>
    <fill>
      <patternFill patternType="solid">
        <fgColor theme="7" tint="0.39997558519241921"/>
        <bgColor rgb="FFFFCC00"/>
      </patternFill>
    </fill>
    <fill>
      <patternFill patternType="solid">
        <fgColor theme="9" tint="0.79998168889431442"/>
        <bgColor rgb="FFD9D9D9"/>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9" tint="0.39997558519241921"/>
        <bgColor indexed="64"/>
      </patternFill>
    </fill>
    <fill>
      <patternFill patternType="solid">
        <fgColor theme="2" tint="-0.14999847407452621"/>
        <bgColor indexed="64"/>
      </patternFill>
    </fill>
  </fills>
  <borders count="6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right style="thin">
        <color indexed="64"/>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medium">
        <color indexed="64"/>
      </left>
      <right/>
      <top/>
      <bottom/>
      <diagonal/>
    </border>
    <border>
      <left/>
      <right style="thin">
        <color indexed="64"/>
      </right>
      <top style="thin">
        <color rgb="FF000000"/>
      </top>
      <bottom style="thin">
        <color indexed="64"/>
      </bottom>
      <diagonal/>
    </border>
    <border>
      <left/>
      <right style="thin">
        <color indexed="64"/>
      </right>
      <top style="thin">
        <color rgb="FF000000"/>
      </top>
      <bottom/>
      <diagonal/>
    </border>
    <border>
      <left/>
      <right style="medium">
        <color indexed="64"/>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rgb="FF000000"/>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221">
    <xf numFmtId="0" fontId="0" fillId="0" borderId="0" xfId="0"/>
    <xf numFmtId="0" fontId="13" fillId="11" borderId="5" xfId="0" applyFont="1" applyFill="1" applyBorder="1" applyAlignment="1">
      <alignment horizontal="center" vertical="center"/>
    </xf>
    <xf numFmtId="0" fontId="13" fillId="3" borderId="5" xfId="0" applyFont="1" applyFill="1" applyBorder="1" applyAlignment="1" applyProtection="1">
      <alignment horizontal="left" vertical="center"/>
      <protection locked="0"/>
    </xf>
    <xf numFmtId="0" fontId="0" fillId="0" borderId="6" xfId="0" applyBorder="1"/>
    <xf numFmtId="0" fontId="13" fillId="11" borderId="40" xfId="0" applyFont="1" applyFill="1" applyBorder="1" applyAlignment="1">
      <alignment horizontal="center" vertical="center"/>
    </xf>
    <xf numFmtId="0" fontId="0" fillId="0" borderId="6" xfId="0" applyBorder="1" applyAlignment="1" applyProtection="1">
      <alignment horizontal="center"/>
      <protection locked="0"/>
    </xf>
    <xf numFmtId="0" fontId="0" fillId="0" borderId="6" xfId="0" applyBorder="1" applyProtection="1">
      <protection locked="0"/>
    </xf>
    <xf numFmtId="0" fontId="10" fillId="0" borderId="6" xfId="0" applyFont="1" applyBorder="1" applyAlignment="1">
      <alignment horizontal="center" vertical="center"/>
    </xf>
    <xf numFmtId="0" fontId="12" fillId="0" borderId="6" xfId="0" applyFont="1" applyBorder="1" applyAlignment="1">
      <alignment horizontal="left"/>
    </xf>
    <xf numFmtId="165" fontId="12" fillId="0" borderId="6" xfId="0" applyNumberFormat="1" applyFont="1" applyBorder="1" applyAlignment="1">
      <alignment horizontal="left" vertical="center"/>
    </xf>
    <xf numFmtId="0" fontId="8" fillId="0" borderId="0" xfId="0" applyFont="1"/>
    <xf numFmtId="0" fontId="8" fillId="0" borderId="6" xfId="0" applyFont="1" applyBorder="1" applyAlignment="1">
      <alignment horizontal="left" vertical="center" wrapText="1"/>
    </xf>
    <xf numFmtId="0" fontId="8" fillId="0" borderId="6" xfId="0" applyFont="1" applyBorder="1" applyAlignment="1">
      <alignment wrapText="1"/>
    </xf>
    <xf numFmtId="0" fontId="19" fillId="11" borderId="7" xfId="0" applyFont="1" applyFill="1" applyBorder="1" applyAlignment="1">
      <alignment horizontal="center" vertical="center" wrapText="1"/>
    </xf>
    <xf numFmtId="0" fontId="19" fillId="11" borderId="13" xfId="0" applyFont="1" applyFill="1" applyBorder="1" applyAlignment="1">
      <alignment horizontal="center" vertical="center" wrapText="1"/>
    </xf>
    <xf numFmtId="0" fontId="6" fillId="0" borderId="0" xfId="0" applyFont="1"/>
    <xf numFmtId="0" fontId="0" fillId="0" borderId="28" xfId="0" applyBorder="1"/>
    <xf numFmtId="0" fontId="0" fillId="0" borderId="21" xfId="0" applyBorder="1"/>
    <xf numFmtId="0" fontId="19" fillId="11" borderId="46" xfId="0" applyFont="1" applyFill="1" applyBorder="1" applyAlignment="1">
      <alignment horizontal="center" vertical="center" wrapText="1"/>
    </xf>
    <xf numFmtId="0" fontId="13" fillId="3" borderId="47" xfId="0" applyFont="1" applyFill="1" applyBorder="1" applyAlignment="1" applyProtection="1">
      <alignment horizontal="left" vertical="center"/>
      <protection locked="0"/>
    </xf>
    <xf numFmtId="0" fontId="0" fillId="0" borderId="16" xfId="0" applyBorder="1"/>
    <xf numFmtId="0" fontId="0" fillId="0" borderId="17" xfId="0" applyBorder="1"/>
    <xf numFmtId="0" fontId="6" fillId="0" borderId="17" xfId="0" applyFont="1" applyBorder="1" applyAlignment="1">
      <alignment wrapText="1"/>
    </xf>
    <xf numFmtId="164" fontId="16" fillId="4" borderId="2" xfId="0" applyNumberFormat="1" applyFont="1" applyFill="1" applyBorder="1" applyAlignment="1">
      <alignment horizontal="center" vertical="center"/>
    </xf>
    <xf numFmtId="0" fontId="13" fillId="3" borderId="8" xfId="0" applyFont="1" applyFill="1" applyBorder="1" applyAlignment="1" applyProtection="1">
      <alignment horizontal="left" vertical="center"/>
      <protection locked="0"/>
    </xf>
    <xf numFmtId="164" fontId="15" fillId="4" borderId="2" xfId="0" applyNumberFormat="1" applyFont="1" applyFill="1" applyBorder="1" applyAlignment="1">
      <alignment horizontal="center" vertical="center"/>
    </xf>
    <xf numFmtId="0" fontId="15" fillId="4" borderId="16" xfId="0" applyFont="1" applyFill="1" applyBorder="1" applyAlignment="1">
      <alignment vertical="center"/>
    </xf>
    <xf numFmtId="0" fontId="15" fillId="4" borderId="17" xfId="0" applyFont="1" applyFill="1" applyBorder="1" applyAlignment="1">
      <alignment vertical="center"/>
    </xf>
    <xf numFmtId="164" fontId="15" fillId="4" borderId="43" xfId="0" applyNumberFormat="1" applyFont="1" applyFill="1" applyBorder="1" applyAlignment="1">
      <alignment horizontal="center" vertical="center"/>
    </xf>
    <xf numFmtId="0" fontId="13" fillId="3" borderId="51" xfId="0" applyFont="1" applyFill="1" applyBorder="1" applyAlignment="1" applyProtection="1">
      <alignment horizontal="left" vertical="center"/>
      <protection locked="0"/>
    </xf>
    <xf numFmtId="164" fontId="15" fillId="4" borderId="15" xfId="0" applyNumberFormat="1" applyFont="1" applyFill="1" applyBorder="1" applyAlignment="1">
      <alignment horizontal="center" vertical="center"/>
    </xf>
    <xf numFmtId="0" fontId="13" fillId="3" borderId="52" xfId="0" applyFont="1" applyFill="1" applyBorder="1" applyAlignment="1" applyProtection="1">
      <alignment horizontal="left" vertical="center"/>
      <protection locked="0"/>
    </xf>
    <xf numFmtId="0" fontId="31" fillId="4" borderId="15" xfId="0" applyFont="1" applyFill="1" applyBorder="1" applyAlignment="1">
      <alignment horizontal="right" vertical="center"/>
    </xf>
    <xf numFmtId="2" fontId="29" fillId="0" borderId="15" xfId="0" applyNumberFormat="1" applyFont="1" applyBorder="1"/>
    <xf numFmtId="0" fontId="20" fillId="3" borderId="7" xfId="0" applyFont="1" applyFill="1" applyBorder="1" applyAlignment="1" applyProtection="1">
      <alignment horizontal="center" vertical="center"/>
      <protection locked="0"/>
    </xf>
    <xf numFmtId="0" fontId="17" fillId="0" borderId="54" xfId="0" applyFont="1" applyBorder="1" applyAlignment="1">
      <alignment wrapText="1"/>
    </xf>
    <xf numFmtId="0" fontId="14" fillId="3" borderId="7" xfId="0" applyFont="1" applyFill="1" applyBorder="1" applyAlignment="1" applyProtection="1">
      <alignment horizontal="center" vertical="center"/>
      <protection locked="0"/>
    </xf>
    <xf numFmtId="0" fontId="8" fillId="0" borderId="0" xfId="0" applyFont="1" applyAlignment="1">
      <alignment horizontal="center"/>
    </xf>
    <xf numFmtId="0" fontId="17" fillId="13" borderId="7" xfId="0" applyFont="1" applyFill="1" applyBorder="1" applyAlignment="1">
      <alignment wrapText="1"/>
    </xf>
    <xf numFmtId="0" fontId="23" fillId="0" borderId="0" xfId="0" applyFont="1"/>
    <xf numFmtId="0" fontId="0" fillId="0" borderId="7" xfId="0" applyBorder="1" applyAlignment="1" applyProtection="1">
      <alignment horizontal="center"/>
      <protection locked="0"/>
    </xf>
    <xf numFmtId="2" fontId="10" fillId="10" borderId="36" xfId="0" applyNumberFormat="1" applyFont="1" applyFill="1" applyBorder="1" applyAlignment="1">
      <alignment vertical="center"/>
    </xf>
    <xf numFmtId="2" fontId="10" fillId="10" borderId="33" xfId="0" applyNumberFormat="1" applyFont="1" applyFill="1" applyBorder="1" applyAlignment="1">
      <alignment horizontal="center"/>
    </xf>
    <xf numFmtId="0" fontId="27" fillId="0" borderId="6" xfId="0" applyFont="1" applyBorder="1" applyAlignment="1">
      <alignment vertical="center" wrapText="1"/>
    </xf>
    <xf numFmtId="2" fontId="10" fillId="0" borderId="6" xfId="0" applyNumberFormat="1" applyFont="1" applyBorder="1" applyAlignment="1">
      <alignment vertical="center"/>
    </xf>
    <xf numFmtId="164" fontId="14" fillId="14" borderId="4" xfId="0" applyNumberFormat="1" applyFont="1" applyFill="1" applyBorder="1" applyAlignment="1">
      <alignment horizontal="center" vertical="center"/>
    </xf>
    <xf numFmtId="164" fontId="14" fillId="14" borderId="1" xfId="0" applyNumberFormat="1" applyFont="1" applyFill="1" applyBorder="1" applyAlignment="1">
      <alignment horizontal="center" vertical="center"/>
    </xf>
    <xf numFmtId="0" fontId="5" fillId="0" borderId="7" xfId="0" applyFont="1" applyBorder="1" applyAlignment="1" applyProtection="1">
      <alignment horizontal="center" vertical="center"/>
      <protection locked="0"/>
    </xf>
    <xf numFmtId="0" fontId="25" fillId="0" borderId="27" xfId="0" applyFont="1" applyBorder="1" applyAlignment="1">
      <alignment vertical="center" wrapText="1"/>
    </xf>
    <xf numFmtId="0" fontId="23" fillId="0" borderId="6" xfId="0" applyFont="1" applyBorder="1"/>
    <xf numFmtId="0" fontId="20" fillId="3" borderId="1" xfId="0" applyFont="1" applyFill="1" applyBorder="1" applyAlignment="1" applyProtection="1">
      <alignment vertical="center"/>
      <protection locked="0"/>
    </xf>
    <xf numFmtId="0" fontId="20" fillId="3" borderId="26"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20" fillId="3" borderId="10" xfId="0" applyFont="1" applyFill="1" applyBorder="1" applyAlignment="1" applyProtection="1">
      <alignment vertical="center"/>
      <protection locked="0"/>
    </xf>
    <xf numFmtId="0" fontId="0" fillId="0" borderId="1" xfId="0" applyBorder="1" applyProtection="1">
      <protection locked="0"/>
    </xf>
    <xf numFmtId="0" fontId="19" fillId="11" borderId="12" xfId="0" applyFont="1" applyFill="1" applyBorder="1" applyAlignment="1">
      <alignment horizontal="center" vertical="center" wrapText="1"/>
    </xf>
    <xf numFmtId="0" fontId="34" fillId="0" borderId="0" xfId="0" applyFont="1" applyAlignment="1">
      <alignment horizontal="left" vertical="center" wrapText="1"/>
    </xf>
    <xf numFmtId="0" fontId="4" fillId="0" borderId="0" xfId="0" applyFont="1"/>
    <xf numFmtId="0" fontId="34" fillId="0" borderId="0" xfId="0" applyFont="1"/>
    <xf numFmtId="0" fontId="32" fillId="0" borderId="6" xfId="0" applyFont="1" applyBorder="1" applyAlignment="1">
      <alignment wrapText="1"/>
    </xf>
    <xf numFmtId="0" fontId="32" fillId="0" borderId="45" xfId="0" applyFont="1" applyBorder="1" applyAlignment="1">
      <alignment wrapText="1"/>
    </xf>
    <xf numFmtId="0" fontId="32" fillId="0" borderId="35" xfId="0" applyFont="1" applyBorder="1" applyAlignment="1">
      <alignment wrapText="1"/>
    </xf>
    <xf numFmtId="0" fontId="32" fillId="0" borderId="36" xfId="0" applyFont="1" applyBorder="1" applyAlignment="1">
      <alignment wrapText="1"/>
    </xf>
    <xf numFmtId="0" fontId="35" fillId="11" borderId="5" xfId="0" applyFont="1" applyFill="1" applyBorder="1" applyAlignment="1">
      <alignment horizontal="center" vertical="center" wrapText="1"/>
    </xf>
    <xf numFmtId="0" fontId="11" fillId="7" borderId="7" xfId="0" applyFont="1" applyFill="1" applyBorder="1"/>
    <xf numFmtId="0" fontId="12" fillId="7" borderId="7" xfId="0" applyFont="1" applyFill="1" applyBorder="1"/>
    <xf numFmtId="0" fontId="6" fillId="8" borderId="7" xfId="0" applyFont="1" applyFill="1" applyBorder="1" applyAlignment="1">
      <alignment wrapText="1"/>
    </xf>
    <xf numFmtId="0" fontId="6" fillId="8" borderId="6" xfId="0" applyFont="1" applyFill="1" applyBorder="1" applyAlignment="1">
      <alignment wrapText="1"/>
    </xf>
    <xf numFmtId="0" fontId="36" fillId="0" borderId="7" xfId="0" applyFont="1" applyBorder="1" applyAlignment="1">
      <alignment wrapText="1"/>
    </xf>
    <xf numFmtId="0" fontId="32" fillId="0" borderId="62" xfId="0" applyFont="1" applyBorder="1" applyAlignment="1" applyProtection="1">
      <alignment wrapText="1"/>
      <protection locked="0"/>
    </xf>
    <xf numFmtId="0" fontId="0" fillId="0" borderId="66" xfId="0" applyBorder="1" applyAlignment="1" applyProtection="1">
      <alignment horizontal="center"/>
      <protection locked="0"/>
    </xf>
    <xf numFmtId="0" fontId="3" fillId="13" borderId="28" xfId="0" applyFont="1" applyFill="1" applyBorder="1" applyAlignment="1">
      <alignment vertical="top" wrapText="1"/>
    </xf>
    <xf numFmtId="0" fontId="3" fillId="13" borderId="6" xfId="0" applyFont="1" applyFill="1" applyBorder="1" applyAlignment="1">
      <alignment vertical="top" wrapText="1"/>
    </xf>
    <xf numFmtId="0" fontId="3" fillId="13" borderId="45" xfId="0" applyFont="1" applyFill="1" applyBorder="1" applyAlignment="1">
      <alignment vertical="top" wrapText="1"/>
    </xf>
    <xf numFmtId="0" fontId="3" fillId="13" borderId="22" xfId="0" applyFont="1" applyFill="1" applyBorder="1" applyAlignment="1">
      <alignment vertical="top" wrapText="1"/>
    </xf>
    <xf numFmtId="0" fontId="3" fillId="13" borderId="23" xfId="0" applyFont="1" applyFill="1" applyBorder="1" applyAlignment="1">
      <alignment vertical="top" wrapText="1"/>
    </xf>
    <xf numFmtId="0" fontId="3" fillId="13" borderId="61" xfId="0" applyFont="1" applyFill="1" applyBorder="1" applyAlignment="1">
      <alignment vertical="top" wrapText="1"/>
    </xf>
    <xf numFmtId="0" fontId="17" fillId="13" borderId="41" xfId="0" applyFont="1" applyFill="1" applyBorder="1" applyAlignment="1">
      <alignment wrapText="1"/>
    </xf>
    <xf numFmtId="0" fontId="36" fillId="0" borderId="41" xfId="0" applyFont="1" applyBorder="1" applyAlignment="1">
      <alignment wrapText="1"/>
    </xf>
    <xf numFmtId="0" fontId="32" fillId="0" borderId="68" xfId="0" applyFont="1" applyBorder="1" applyAlignment="1" applyProtection="1">
      <alignment wrapText="1"/>
      <protection locked="0"/>
    </xf>
    <xf numFmtId="0" fontId="11" fillId="13" borderId="14" xfId="0" applyFont="1" applyFill="1" applyBorder="1" applyAlignment="1">
      <alignment vertical="center"/>
    </xf>
    <xf numFmtId="2" fontId="37" fillId="16" borderId="19" xfId="0" applyNumberFormat="1" applyFont="1" applyFill="1" applyBorder="1"/>
    <xf numFmtId="0" fontId="33" fillId="16" borderId="53" xfId="0" applyFont="1" applyFill="1" applyBorder="1"/>
    <xf numFmtId="0" fontId="0" fillId="0" borderId="7" xfId="0" applyBorder="1" applyProtection="1">
      <protection locked="0"/>
    </xf>
    <xf numFmtId="0" fontId="2" fillId="0" borderId="7" xfId="0" applyFont="1" applyBorder="1"/>
    <xf numFmtId="0" fontId="8" fillId="0" borderId="7" xfId="0" applyFont="1" applyBorder="1"/>
    <xf numFmtId="0" fontId="0" fillId="0" borderId="66" xfId="0" applyBorder="1" applyProtection="1">
      <protection locked="0"/>
    </xf>
    <xf numFmtId="0" fontId="13" fillId="11" borderId="14" xfId="0" applyFont="1" applyFill="1" applyBorder="1" applyAlignment="1">
      <alignment horizontal="center" vertical="center" wrapText="1"/>
    </xf>
    <xf numFmtId="0" fontId="6" fillId="13" borderId="28" xfId="0" applyFont="1" applyFill="1" applyBorder="1" applyAlignment="1">
      <alignment horizontal="center" wrapText="1"/>
    </xf>
    <xf numFmtId="0" fontId="6" fillId="13" borderId="6" xfId="0" applyFont="1" applyFill="1" applyBorder="1" applyAlignment="1">
      <alignment horizontal="center" wrapText="1"/>
    </xf>
    <xf numFmtId="0" fontId="6" fillId="13" borderId="21" xfId="0" applyFont="1" applyFill="1" applyBorder="1" applyAlignment="1">
      <alignment horizontal="center" wrapText="1"/>
    </xf>
    <xf numFmtId="0" fontId="6" fillId="13" borderId="22" xfId="0" applyFont="1" applyFill="1" applyBorder="1" applyAlignment="1">
      <alignment horizontal="center" wrapText="1"/>
    </xf>
    <xf numFmtId="0" fontId="6" fillId="13" borderId="23" xfId="0" applyFont="1" applyFill="1" applyBorder="1" applyAlignment="1">
      <alignment horizontal="center" wrapText="1"/>
    </xf>
    <xf numFmtId="0" fontId="6" fillId="13" borderId="24" xfId="0" applyFont="1" applyFill="1" applyBorder="1" applyAlignment="1">
      <alignment horizontal="center" wrapText="1"/>
    </xf>
    <xf numFmtId="0" fontId="42" fillId="0" borderId="14" xfId="0" applyFont="1" applyBorder="1" applyAlignment="1" applyProtection="1">
      <alignment horizontal="center" vertical="center"/>
      <protection locked="0"/>
    </xf>
    <xf numFmtId="0" fontId="42" fillId="0" borderId="20" xfId="0" applyFont="1" applyBorder="1" applyAlignment="1" applyProtection="1">
      <alignment horizontal="center" vertical="center"/>
      <protection locked="0"/>
    </xf>
    <xf numFmtId="0" fontId="42" fillId="0" borderId="28" xfId="0" applyFont="1" applyBorder="1" applyAlignment="1" applyProtection="1">
      <alignment horizontal="center" vertical="center"/>
      <protection locked="0"/>
    </xf>
    <xf numFmtId="0" fontId="42" fillId="0" borderId="21" xfId="0" applyFont="1" applyBorder="1" applyAlignment="1" applyProtection="1">
      <alignment horizontal="center" vertical="center"/>
      <protection locked="0"/>
    </xf>
    <xf numFmtId="0" fontId="42" fillId="0" borderId="22" xfId="0" applyFont="1" applyBorder="1" applyAlignment="1" applyProtection="1">
      <alignment horizontal="center" vertical="center"/>
      <protection locked="0"/>
    </xf>
    <xf numFmtId="0" fontId="42" fillId="0" borderId="24" xfId="0" applyFont="1" applyBorder="1" applyAlignment="1" applyProtection="1">
      <alignment horizontal="center" vertical="center"/>
      <protection locked="0"/>
    </xf>
    <xf numFmtId="0" fontId="5" fillId="0" borderId="37" xfId="0" applyFont="1" applyBorder="1" applyAlignment="1">
      <alignment horizontal="left" wrapText="1"/>
    </xf>
    <xf numFmtId="0" fontId="7" fillId="0" borderId="38" xfId="0" applyFont="1" applyBorder="1" applyAlignment="1">
      <alignment horizontal="left" wrapText="1"/>
    </xf>
    <xf numFmtId="0" fontId="7" fillId="0" borderId="39" xfId="0" applyFont="1" applyBorder="1" applyAlignment="1">
      <alignment horizontal="left" wrapText="1"/>
    </xf>
    <xf numFmtId="0" fontId="0" fillId="0" borderId="63" xfId="0" applyBorder="1" applyAlignment="1" applyProtection="1">
      <alignment horizontal="center"/>
      <protection locked="0"/>
    </xf>
    <xf numFmtId="0" fontId="0" fillId="0" borderId="67" xfId="0" applyBorder="1" applyAlignment="1" applyProtection="1">
      <alignment horizontal="center"/>
      <protection locked="0"/>
    </xf>
    <xf numFmtId="0" fontId="0" fillId="0" borderId="65" xfId="0" applyBorder="1" applyAlignment="1" applyProtection="1">
      <alignment horizontal="center"/>
      <protection locked="0"/>
    </xf>
    <xf numFmtId="0" fontId="0" fillId="0" borderId="64" xfId="0" applyBorder="1" applyAlignment="1" applyProtection="1">
      <alignment horizontal="center"/>
      <protection locked="0"/>
    </xf>
    <xf numFmtId="0" fontId="21" fillId="5" borderId="37" xfId="0" applyFont="1" applyFill="1" applyBorder="1" applyAlignment="1">
      <alignment horizontal="center" vertical="center"/>
    </xf>
    <xf numFmtId="0" fontId="21" fillId="5" borderId="38" xfId="0" applyFont="1" applyFill="1" applyBorder="1" applyAlignment="1">
      <alignment horizontal="center" vertical="center"/>
    </xf>
    <xf numFmtId="0" fontId="21" fillId="5" borderId="39" xfId="0" applyFont="1" applyFill="1" applyBorder="1" applyAlignment="1">
      <alignment horizontal="center" vertical="center"/>
    </xf>
    <xf numFmtId="0" fontId="22" fillId="11" borderId="18" xfId="0" applyFont="1" applyFill="1" applyBorder="1" applyAlignment="1">
      <alignment horizontal="center" vertical="center" wrapText="1"/>
    </xf>
    <xf numFmtId="0" fontId="22" fillId="11" borderId="29" xfId="0" applyFont="1" applyFill="1" applyBorder="1" applyAlignment="1">
      <alignment horizontal="center" vertical="center" wrapText="1"/>
    </xf>
    <xf numFmtId="0" fontId="6" fillId="13" borderId="14" xfId="0" applyFont="1" applyFill="1" applyBorder="1" applyAlignment="1">
      <alignment horizontal="center" wrapText="1"/>
    </xf>
    <xf numFmtId="0" fontId="6" fillId="13" borderId="19" xfId="0" applyFont="1" applyFill="1" applyBorder="1" applyAlignment="1">
      <alignment horizontal="center" wrapText="1"/>
    </xf>
    <xf numFmtId="0" fontId="6" fillId="13" borderId="20" xfId="0" applyFont="1" applyFill="1" applyBorder="1" applyAlignment="1">
      <alignment horizontal="center" wrapText="1"/>
    </xf>
    <xf numFmtId="0" fontId="6" fillId="13" borderId="28" xfId="0" applyFont="1" applyFill="1" applyBorder="1" applyAlignment="1">
      <alignment horizontal="center" vertical="top" wrapText="1"/>
    </xf>
    <xf numFmtId="0" fontId="6" fillId="13" borderId="6" xfId="0" applyFont="1" applyFill="1" applyBorder="1" applyAlignment="1">
      <alignment horizontal="center" vertical="top" wrapText="1"/>
    </xf>
    <xf numFmtId="0" fontId="6" fillId="13" borderId="21" xfId="0" applyFont="1" applyFill="1" applyBorder="1" applyAlignment="1">
      <alignment horizontal="center" vertical="top" wrapText="1"/>
    </xf>
    <xf numFmtId="0" fontId="6" fillId="13" borderId="22" xfId="0" applyFont="1" applyFill="1" applyBorder="1" applyAlignment="1">
      <alignment horizontal="center" vertical="top" wrapText="1"/>
    </xf>
    <xf numFmtId="0" fontId="6" fillId="13" borderId="23" xfId="0" applyFont="1" applyFill="1" applyBorder="1" applyAlignment="1">
      <alignment horizontal="center" vertical="top" wrapText="1"/>
    </xf>
    <xf numFmtId="0" fontId="6" fillId="13" borderId="24" xfId="0" applyFont="1" applyFill="1" applyBorder="1" applyAlignment="1">
      <alignment horizontal="center" vertical="top" wrapText="1"/>
    </xf>
    <xf numFmtId="0" fontId="6" fillId="15" borderId="49" xfId="0" applyFont="1" applyFill="1" applyBorder="1" applyAlignment="1">
      <alignment horizontal="center" wrapText="1"/>
    </xf>
    <xf numFmtId="0" fontId="6" fillId="15" borderId="50" xfId="0" applyFont="1" applyFill="1" applyBorder="1" applyAlignment="1">
      <alignment horizontal="center" wrapText="1"/>
    </xf>
    <xf numFmtId="0" fontId="6" fillId="15" borderId="41" xfId="0" applyFont="1" applyFill="1" applyBorder="1" applyAlignment="1">
      <alignment horizontal="center" wrapText="1"/>
    </xf>
    <xf numFmtId="0" fontId="42" fillId="0" borderId="19" xfId="0" applyFont="1" applyBorder="1" applyAlignment="1" applyProtection="1">
      <alignment horizontal="center" vertical="center"/>
      <protection locked="0"/>
    </xf>
    <xf numFmtId="0" fontId="42" fillId="0" borderId="6" xfId="0" applyFont="1" applyBorder="1" applyAlignment="1" applyProtection="1">
      <alignment horizontal="center" vertical="center"/>
      <protection locked="0"/>
    </xf>
    <xf numFmtId="0" fontId="42" fillId="0" borderId="23" xfId="0" applyFont="1" applyBorder="1" applyAlignment="1" applyProtection="1">
      <alignment horizontal="center" vertical="center"/>
      <protection locked="0"/>
    </xf>
    <xf numFmtId="0" fontId="30" fillId="12" borderId="22" xfId="0" applyFont="1" applyFill="1" applyBorder="1" applyAlignment="1" applyProtection="1">
      <alignment horizontal="center" vertical="center"/>
      <protection locked="0"/>
    </xf>
    <xf numFmtId="0" fontId="30" fillId="12" borderId="23" xfId="0" applyFont="1" applyFill="1" applyBorder="1" applyAlignment="1" applyProtection="1">
      <alignment horizontal="center" vertical="center"/>
      <protection locked="0"/>
    </xf>
    <xf numFmtId="0" fontId="30" fillId="12" borderId="24" xfId="0" applyFont="1" applyFill="1" applyBorder="1" applyAlignment="1" applyProtection="1">
      <alignment horizontal="center" vertical="center"/>
      <protection locked="0"/>
    </xf>
    <xf numFmtId="0" fontId="30" fillId="12" borderId="17" xfId="0" applyFont="1" applyFill="1" applyBorder="1" applyAlignment="1" applyProtection="1">
      <alignment horizontal="center" vertical="center"/>
      <protection locked="0"/>
    </xf>
    <xf numFmtId="0" fontId="30" fillId="12" borderId="15" xfId="0" applyFont="1" applyFill="1" applyBorder="1" applyAlignment="1" applyProtection="1">
      <alignment horizontal="center" vertical="center"/>
      <protection locked="0"/>
    </xf>
    <xf numFmtId="49" fontId="11" fillId="7" borderId="19" xfId="0" applyNumberFormat="1" applyFont="1" applyFill="1" applyBorder="1" applyAlignment="1">
      <alignment horizontal="center"/>
    </xf>
    <xf numFmtId="0" fontId="11" fillId="7" borderId="53" xfId="0" applyFont="1" applyFill="1" applyBorder="1" applyAlignment="1">
      <alignment horizontal="center"/>
    </xf>
    <xf numFmtId="0" fontId="22" fillId="11" borderId="40"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22" fillId="11" borderId="30" xfId="0" applyFont="1" applyFill="1" applyBorder="1" applyAlignment="1">
      <alignment horizontal="center" vertical="center" wrapText="1"/>
    </xf>
    <xf numFmtId="0" fontId="30" fillId="12" borderId="16" xfId="0" applyFont="1" applyFill="1" applyBorder="1" applyAlignment="1" applyProtection="1">
      <alignment horizontal="center" vertical="center"/>
      <protection locked="0"/>
    </xf>
    <xf numFmtId="0" fontId="11" fillId="7" borderId="19" xfId="0" applyFont="1" applyFill="1" applyBorder="1" applyAlignment="1">
      <alignment horizontal="center"/>
    </xf>
    <xf numFmtId="0" fontId="11" fillId="7" borderId="25" xfId="0" applyFont="1" applyFill="1" applyBorder="1" applyAlignment="1">
      <alignment horizontal="center"/>
    </xf>
    <xf numFmtId="0" fontId="11" fillId="7" borderId="11" xfId="0" applyFont="1" applyFill="1" applyBorder="1" applyAlignment="1">
      <alignment horizontal="center"/>
    </xf>
    <xf numFmtId="0" fontId="27" fillId="0" borderId="37" xfId="0" applyFont="1" applyBorder="1" applyAlignment="1">
      <alignment horizontal="left" wrapText="1"/>
    </xf>
    <xf numFmtId="0" fontId="27" fillId="0" borderId="38" xfId="0" applyFont="1" applyBorder="1" applyAlignment="1">
      <alignment horizontal="left" wrapText="1"/>
    </xf>
    <xf numFmtId="0" fontId="27" fillId="0" borderId="39" xfId="0" applyFont="1" applyBorder="1" applyAlignment="1">
      <alignment horizontal="left" wrapText="1"/>
    </xf>
    <xf numFmtId="0" fontId="0" fillId="0" borderId="6" xfId="0" applyBorder="1" applyAlignment="1" applyProtection="1">
      <alignment horizontal="center"/>
      <protection locked="0"/>
    </xf>
    <xf numFmtId="2" fontId="0" fillId="9" borderId="45" xfId="0" applyNumberFormat="1" applyFill="1" applyBorder="1" applyAlignment="1">
      <alignment horizontal="center" vertical="center"/>
    </xf>
    <xf numFmtId="2" fontId="0" fillId="9" borderId="36" xfId="0" applyNumberFormat="1" applyFill="1" applyBorder="1" applyAlignment="1">
      <alignment horizontal="center" vertical="center"/>
    </xf>
    <xf numFmtId="0" fontId="11" fillId="7" borderId="55" xfId="0" applyFont="1" applyFill="1" applyBorder="1" applyAlignment="1">
      <alignment horizontal="center" wrapText="1"/>
    </xf>
    <xf numFmtId="0" fontId="11" fillId="7" borderId="3" xfId="0" applyFont="1" applyFill="1" applyBorder="1" applyAlignment="1">
      <alignment horizontal="center" wrapText="1"/>
    </xf>
    <xf numFmtId="0" fontId="11" fillId="7" borderId="3" xfId="0" applyFont="1" applyFill="1" applyBorder="1" applyAlignment="1">
      <alignment horizontal="center"/>
    </xf>
    <xf numFmtId="0" fontId="11" fillId="7" borderId="56" xfId="0" applyFont="1" applyFill="1" applyBorder="1" applyAlignment="1">
      <alignment horizontal="center"/>
    </xf>
    <xf numFmtId="0" fontId="6" fillId="0" borderId="6" xfId="0" applyFont="1" applyBorder="1" applyAlignment="1">
      <alignment horizontal="center"/>
    </xf>
    <xf numFmtId="0" fontId="0" fillId="0" borderId="6" xfId="0" applyBorder="1" applyAlignment="1">
      <alignment horizontal="center"/>
    </xf>
    <xf numFmtId="0" fontId="16" fillId="9" borderId="42" xfId="0" applyFont="1" applyFill="1" applyBorder="1" applyAlignment="1">
      <alignment horizontal="center" wrapText="1"/>
    </xf>
    <xf numFmtId="0" fontId="28" fillId="9" borderId="6" xfId="0" applyFont="1" applyFill="1" applyBorder="1" applyAlignment="1">
      <alignment horizontal="center" wrapText="1"/>
    </xf>
    <xf numFmtId="0" fontId="28" fillId="9" borderId="34" xfId="0" applyFont="1" applyFill="1" applyBorder="1" applyAlignment="1">
      <alignment horizontal="center" wrapText="1"/>
    </xf>
    <xf numFmtId="0" fontId="28" fillId="9" borderId="35" xfId="0" applyFont="1" applyFill="1" applyBorder="1" applyAlignment="1">
      <alignment horizontal="center" wrapText="1"/>
    </xf>
    <xf numFmtId="0" fontId="27" fillId="9" borderId="31" xfId="0" applyFont="1" applyFill="1" applyBorder="1" applyAlignment="1">
      <alignment horizontal="center" vertical="center" wrapText="1"/>
    </xf>
    <xf numFmtId="0" fontId="27" fillId="9" borderId="32" xfId="0" applyFont="1" applyFill="1" applyBorder="1" applyAlignment="1">
      <alignment horizontal="center" vertical="center" wrapText="1"/>
    </xf>
    <xf numFmtId="0" fontId="27" fillId="9" borderId="34" xfId="0" applyFont="1" applyFill="1" applyBorder="1" applyAlignment="1">
      <alignment horizontal="center" vertical="center" wrapText="1"/>
    </xf>
    <xf numFmtId="0" fontId="27" fillId="9" borderId="35" xfId="0" applyFont="1" applyFill="1" applyBorder="1" applyAlignment="1">
      <alignment horizontal="center" vertical="center" wrapText="1"/>
    </xf>
    <xf numFmtId="0" fontId="5" fillId="0" borderId="31" xfId="0" applyFont="1" applyBorder="1" applyAlignment="1">
      <alignment horizontal="center" wrapText="1"/>
    </xf>
    <xf numFmtId="0" fontId="8" fillId="0" borderId="32" xfId="0" applyFont="1" applyBorder="1" applyAlignment="1">
      <alignment horizontal="center" wrapText="1"/>
    </xf>
    <xf numFmtId="0" fontId="8" fillId="0" borderId="33" xfId="0" applyFont="1" applyBorder="1" applyAlignment="1">
      <alignment horizontal="center" wrapText="1"/>
    </xf>
    <xf numFmtId="0" fontId="0" fillId="0" borderId="60" xfId="0" applyBorder="1" applyAlignment="1" applyProtection="1">
      <alignment horizontal="center"/>
      <protection locked="0"/>
    </xf>
    <xf numFmtId="0" fontId="0" fillId="0" borderId="16" xfId="0" applyBorder="1" applyAlignment="1" applyProtection="1">
      <alignment horizontal="center"/>
      <protection locked="0"/>
    </xf>
    <xf numFmtId="0" fontId="8" fillId="0" borderId="16" xfId="0" applyFont="1" applyBorder="1" applyAlignment="1">
      <alignment horizontal="center"/>
    </xf>
    <xf numFmtId="0" fontId="8" fillId="0" borderId="60" xfId="0" applyFont="1" applyBorder="1" applyAlignment="1">
      <alignment horizontal="center"/>
    </xf>
    <xf numFmtId="0" fontId="8" fillId="0" borderId="59" xfId="0" applyFont="1" applyBorder="1" applyAlignment="1">
      <alignment horizontal="center"/>
    </xf>
    <xf numFmtId="0" fontId="8" fillId="0" borderId="17" xfId="0" applyFont="1" applyBorder="1" applyAlignment="1">
      <alignment horizontal="center"/>
    </xf>
    <xf numFmtId="0" fontId="0" fillId="0" borderId="17" xfId="0" applyBorder="1" applyAlignment="1" applyProtection="1">
      <alignment horizontal="center"/>
      <protection locked="0"/>
    </xf>
    <xf numFmtId="0" fontId="0" fillId="0" borderId="59" xfId="0" applyBorder="1" applyAlignment="1" applyProtection="1">
      <alignment horizontal="center"/>
      <protection locked="0"/>
    </xf>
    <xf numFmtId="0" fontId="43" fillId="2" borderId="6" xfId="0" applyFont="1" applyFill="1" applyBorder="1" applyAlignment="1">
      <alignment horizontal="center" vertical="center"/>
    </xf>
    <xf numFmtId="0" fontId="9" fillId="5" borderId="31" xfId="0" applyFont="1" applyFill="1" applyBorder="1" applyAlignment="1">
      <alignment horizontal="center" vertical="center"/>
    </xf>
    <xf numFmtId="0" fontId="10" fillId="6" borderId="32" xfId="0" applyFont="1" applyFill="1" applyBorder="1"/>
    <xf numFmtId="0" fontId="10" fillId="6" borderId="33" xfId="0" applyFont="1" applyFill="1" applyBorder="1"/>
    <xf numFmtId="0" fontId="2" fillId="0" borderId="58" xfId="0" applyFont="1" applyBorder="1" applyAlignment="1">
      <alignment horizontal="left" wrapText="1"/>
    </xf>
    <xf numFmtId="0" fontId="3" fillId="0" borderId="19" xfId="0" applyFont="1" applyBorder="1" applyAlignment="1">
      <alignment horizontal="left" wrapText="1"/>
    </xf>
    <xf numFmtId="0" fontId="3" fillId="0" borderId="53" xfId="0" applyFont="1" applyBorder="1" applyAlignment="1">
      <alignment horizontal="left" wrapText="1"/>
    </xf>
    <xf numFmtId="0" fontId="6" fillId="0" borderId="4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165" fontId="12" fillId="0" borderId="7" xfId="0" applyNumberFormat="1" applyFont="1" applyBorder="1" applyAlignment="1">
      <alignment horizontal="center" vertical="center"/>
    </xf>
    <xf numFmtId="165" fontId="12" fillId="0" borderId="16" xfId="0" applyNumberFormat="1" applyFont="1" applyBorder="1" applyAlignment="1">
      <alignment horizontal="center" vertical="center"/>
    </xf>
    <xf numFmtId="49" fontId="41" fillId="0" borderId="16" xfId="0" applyNumberFormat="1" applyFont="1" applyBorder="1" applyAlignment="1" applyProtection="1">
      <alignment horizontal="center" vertical="center"/>
      <protection locked="0"/>
    </xf>
    <xf numFmtId="49" fontId="41" fillId="0" borderId="17" xfId="0" applyNumberFormat="1"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38" fillId="7" borderId="59" xfId="0" applyFont="1" applyFill="1" applyBorder="1" applyAlignment="1">
      <alignment horizontal="right"/>
    </xf>
    <xf numFmtId="0" fontId="38" fillId="7" borderId="15" xfId="0" applyFont="1" applyFill="1" applyBorder="1" applyAlignment="1">
      <alignment horizontal="right"/>
    </xf>
    <xf numFmtId="0" fontId="39" fillId="8" borderId="59" xfId="0" applyFont="1" applyFill="1" applyBorder="1" applyAlignment="1">
      <alignment horizontal="right" wrapText="1"/>
    </xf>
    <xf numFmtId="0" fontId="39" fillId="8" borderId="15" xfId="0" applyFont="1" applyFill="1" applyBorder="1" applyAlignment="1">
      <alignment horizontal="right" wrapText="1"/>
    </xf>
    <xf numFmtId="0" fontId="40" fillId="7" borderId="59" xfId="0" applyFont="1" applyFill="1" applyBorder="1" applyAlignment="1">
      <alignment horizontal="right"/>
    </xf>
    <xf numFmtId="0" fontId="40" fillId="7" borderId="15" xfId="0" applyFont="1" applyFill="1" applyBorder="1" applyAlignment="1">
      <alignment horizontal="right"/>
    </xf>
    <xf numFmtId="0" fontId="18" fillId="2" borderId="6" xfId="0" applyFont="1" applyFill="1" applyBorder="1" applyAlignment="1">
      <alignment horizontal="center" vertical="center"/>
    </xf>
    <xf numFmtId="0" fontId="10" fillId="0" borderId="6" xfId="0" applyFont="1" applyBorder="1" applyAlignment="1">
      <alignment horizontal="center"/>
    </xf>
    <xf numFmtId="0" fontId="6" fillId="0" borderId="16" xfId="0" applyFont="1" applyBorder="1" applyAlignment="1" applyProtection="1">
      <alignment horizontal="center" wrapText="1"/>
      <protection locked="0"/>
    </xf>
    <xf numFmtId="0" fontId="6" fillId="0" borderId="17" xfId="0" applyFont="1" applyBorder="1" applyAlignment="1" applyProtection="1">
      <alignment horizontal="center" wrapText="1"/>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0" fillId="0" borderId="7" xfId="0" applyFont="1" applyBorder="1" applyAlignment="1" applyProtection="1">
      <alignment horizontal="center"/>
      <protection locked="0"/>
    </xf>
    <xf numFmtId="0" fontId="19" fillId="11" borderId="57" xfId="0" applyFont="1" applyFill="1" applyBorder="1" applyAlignment="1">
      <alignment horizontal="center" vertical="center" wrapText="1"/>
    </xf>
    <xf numFmtId="0" fontId="19" fillId="11" borderId="17" xfId="0" applyFont="1" applyFill="1" applyBorder="1" applyAlignment="1">
      <alignment horizontal="center" vertical="center" wrapText="1"/>
    </xf>
    <xf numFmtId="0" fontId="19" fillId="11" borderId="15" xfId="0" applyFont="1" applyFill="1" applyBorder="1" applyAlignment="1">
      <alignment horizontal="center" vertical="center" wrapText="1"/>
    </xf>
    <xf numFmtId="0" fontId="6" fillId="0" borderId="15" xfId="0" applyFont="1" applyBorder="1" applyAlignment="1" applyProtection="1">
      <alignment horizontal="center" wrapText="1"/>
      <protection locked="0"/>
    </xf>
    <xf numFmtId="0" fontId="1" fillId="0" borderId="59"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14" fillId="3" borderId="26" xfId="0" applyFont="1" applyFill="1" applyBorder="1" applyAlignment="1" applyProtection="1">
      <alignment horizontal="center" vertical="center"/>
      <protection locked="0"/>
    </xf>
    <xf numFmtId="0" fontId="14" fillId="3" borderId="44" xfId="0" applyFont="1" applyFill="1" applyBorder="1" applyAlignment="1" applyProtection="1">
      <alignment horizontal="center" vertical="center"/>
      <protection locked="0"/>
    </xf>
    <xf numFmtId="1" fontId="5" fillId="0" borderId="7" xfId="0" applyNumberFormat="1" applyFont="1" applyBorder="1" applyAlignment="1" applyProtection="1">
      <alignment horizontal="center" vertical="center"/>
      <protection locked="0"/>
    </xf>
    <xf numFmtId="1" fontId="20" fillId="3" borderId="7" xfId="0" applyNumberFormat="1" applyFont="1" applyFill="1" applyBorder="1" applyAlignment="1" applyProtection="1">
      <alignment horizontal="center" vertical="center"/>
      <protection locked="0"/>
    </xf>
    <xf numFmtId="1" fontId="14" fillId="3" borderId="9" xfId="0" applyNumberFormat="1" applyFont="1" applyFill="1" applyBorder="1" applyAlignment="1" applyProtection="1">
      <alignment horizontal="center" vertical="center"/>
      <protection locked="0"/>
    </xf>
    <xf numFmtId="1" fontId="14" fillId="3" borderId="48" xfId="0" applyNumberFormat="1" applyFont="1" applyFill="1" applyBorder="1" applyAlignment="1" applyProtection="1">
      <alignment horizontal="center" vertical="center"/>
      <protection locked="0"/>
    </xf>
    <xf numFmtId="1" fontId="14" fillId="3" borderId="4" xfId="0" applyNumberFormat="1" applyFont="1" applyFill="1" applyBorder="1" applyAlignment="1" applyProtection="1">
      <alignment horizontal="center" vertical="center"/>
      <protection locked="0"/>
    </xf>
    <xf numFmtId="0" fontId="27" fillId="0" borderId="26" xfId="0" applyFont="1" applyBorder="1" applyAlignment="1" applyProtection="1">
      <alignment horizontal="center"/>
      <protection locked="0"/>
    </xf>
    <xf numFmtId="0" fontId="20" fillId="3" borderId="26" xfId="0" applyFont="1" applyFill="1" applyBorder="1" applyAlignment="1" applyProtection="1">
      <alignment horizontal="center" vertical="center"/>
      <protection locked="0"/>
    </xf>
    <xf numFmtId="0" fontId="20" fillId="3" borderId="44" xfId="0" applyFont="1" applyFill="1" applyBorder="1" applyAlignment="1" applyProtection="1">
      <alignment horizontal="center" vertical="center"/>
      <protection locked="0"/>
    </xf>
    <xf numFmtId="1" fontId="20" fillId="3" borderId="4" xfId="0" applyNumberFormat="1" applyFont="1" applyFill="1" applyBorder="1" applyAlignment="1" applyProtection="1">
      <alignment horizontal="center" vertical="center"/>
      <protection locked="0"/>
    </xf>
  </cellXfs>
  <cellStyles count="1">
    <cellStyle name="Normal" xfId="0" builtinId="0"/>
  </cellStyles>
  <dxfs count="8">
    <dxf>
      <font>
        <strike val="0"/>
      </font>
      <fill>
        <patternFill>
          <bgColor rgb="FF92D050"/>
        </patternFill>
      </fill>
    </dxf>
    <dxf>
      <fill>
        <patternFill>
          <bgColor rgb="FF92D050"/>
        </patternFill>
      </fill>
    </dxf>
    <dxf>
      <fill>
        <patternFill>
          <bgColor theme="8" tint="0.79998168889431442"/>
        </patternFill>
      </fill>
    </dxf>
    <dxf>
      <fill>
        <patternFill>
          <bgColor rgb="FFE2A700"/>
        </patternFill>
      </fill>
    </dxf>
    <dxf>
      <font>
        <b val="0"/>
        <i val="0"/>
        <strike val="0"/>
        <condense val="0"/>
        <extend val="0"/>
        <outline val="0"/>
        <shadow val="0"/>
        <u val="none"/>
        <vertAlign val="baseline"/>
        <sz val="10"/>
        <color rgb="FF212529"/>
        <name val="Arial"/>
        <family val="2"/>
        <scheme val="none"/>
      </font>
    </dxf>
    <dxf>
      <font>
        <b val="0"/>
        <i val="0"/>
        <strike val="0"/>
        <condense val="0"/>
        <extend val="0"/>
        <outline val="0"/>
        <shadow val="0"/>
        <u val="none"/>
        <vertAlign val="baseline"/>
        <sz val="10"/>
        <color rgb="FF212529"/>
        <name val="Arial"/>
        <family val="2"/>
        <scheme val="none"/>
      </font>
    </dxf>
    <dxf>
      <font>
        <b val="0"/>
        <i val="0"/>
        <strike val="0"/>
        <condense val="0"/>
        <extend val="0"/>
        <outline val="0"/>
        <shadow val="0"/>
        <u val="none"/>
        <vertAlign val="baseline"/>
        <sz val="10"/>
        <color rgb="FF212529"/>
        <name val="Arial"/>
        <family val="2"/>
        <scheme val="none"/>
      </font>
    </dxf>
    <dxf>
      <font>
        <b val="0"/>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2A700"/>
      <color rgb="FFDEB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E329FD-56AE-4020-932F-7B86F63BF2EF}" name="DegreePairs" displayName="DegreePairs" ref="A1:B38" totalsRowShown="0" headerRowDxfId="7" dataDxfId="6">
  <autoFilter ref="A1:B38" xr:uid="{58E329FD-56AE-4020-932F-7B86F63BF2EF}"/>
  <tableColumns count="2">
    <tableColumn id="1" xr3:uid="{DE1BAFE7-EABA-44EE-88DE-2F054A562200}" name="BachelorDegree" dataDxfId="5"/>
    <tableColumn id="2" xr3:uid="{09A3355A-5608-4D0C-9895-30E9C0BE6513}" name="MasterDegree" dataDxfId="4"/>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
  <sheetViews>
    <sheetView showGridLines="0" tabSelected="1" zoomScale="115" zoomScaleNormal="115" workbookViewId="0">
      <selection activeCell="D6" sqref="D6:E9"/>
    </sheetView>
  </sheetViews>
  <sheetFormatPr defaultColWidth="14.44140625" defaultRowHeight="15" customHeight="1"/>
  <cols>
    <col min="1" max="1" width="32.5546875" customWidth="1"/>
    <col min="2" max="2" width="7" customWidth="1"/>
    <col min="3" max="3" width="1" customWidth="1"/>
    <col min="4" max="4" width="11.33203125" customWidth="1"/>
    <col min="5" max="5" width="12.5546875" customWidth="1"/>
    <col min="6" max="6" width="8.5546875" customWidth="1"/>
    <col min="7" max="7" width="13.6640625" customWidth="1"/>
    <col min="8" max="8" width="16.5546875" customWidth="1"/>
  </cols>
  <sheetData>
    <row r="1" spans="1:11" ht="21.75" customHeight="1">
      <c r="A1" s="173" t="s">
        <v>0</v>
      </c>
      <c r="B1" s="174"/>
      <c r="C1" s="174"/>
      <c r="D1" s="174"/>
      <c r="E1" s="174"/>
      <c r="F1" s="174"/>
      <c r="G1" s="174"/>
      <c r="H1" s="175"/>
    </row>
    <row r="2" spans="1:11" ht="111" customHeight="1">
      <c r="A2" s="176" t="s">
        <v>78</v>
      </c>
      <c r="B2" s="177"/>
      <c r="C2" s="177"/>
      <c r="D2" s="177"/>
      <c r="E2" s="177"/>
      <c r="F2" s="177"/>
      <c r="G2" s="177"/>
      <c r="H2" s="178"/>
    </row>
    <row r="3" spans="1:11" ht="16.2" customHeight="1">
      <c r="A3" s="195" t="s">
        <v>4</v>
      </c>
      <c r="B3" s="196"/>
      <c r="C3" s="64"/>
      <c r="D3" s="185">
        <f ca="1">NOW()</f>
        <v>46226.55360324074</v>
      </c>
      <c r="E3" s="186"/>
      <c r="F3" s="80"/>
      <c r="G3" s="81" t="e">
        <f>E12-SUM(B15:B61)+SUM(C15:C61)</f>
        <v>#VALUE!</v>
      </c>
      <c r="H3" s="82" t="str">
        <f>IF(E12=1, "120", IF(E12=2, "127.", ""))</f>
        <v/>
      </c>
      <c r="I3" s="39" t="e">
        <f>(G3)/1.5</f>
        <v>#VALUE!</v>
      </c>
    </row>
    <row r="4" spans="1:11" ht="18" customHeight="1">
      <c r="A4" s="191" t="s">
        <v>71</v>
      </c>
      <c r="B4" s="192"/>
      <c r="C4" s="64"/>
      <c r="D4" s="189"/>
      <c r="E4" s="190"/>
      <c r="F4" s="71"/>
      <c r="G4" s="72"/>
      <c r="H4" s="73"/>
      <c r="I4" s="10"/>
    </row>
    <row r="5" spans="1:11" ht="18" customHeight="1">
      <c r="A5" s="191" t="s">
        <v>72</v>
      </c>
      <c r="B5" s="192"/>
      <c r="C5" s="65"/>
      <c r="D5" s="187"/>
      <c r="E5" s="188"/>
      <c r="F5" s="71"/>
      <c r="G5" s="72"/>
      <c r="H5" s="73"/>
      <c r="J5" s="10"/>
      <c r="K5" s="15"/>
    </row>
    <row r="6" spans="1:11" ht="18" customHeight="1">
      <c r="A6" s="193" t="s">
        <v>73</v>
      </c>
      <c r="B6" s="194"/>
      <c r="C6" s="66"/>
      <c r="D6" s="199"/>
      <c r="E6" s="200"/>
      <c r="F6" s="71"/>
      <c r="G6" s="72"/>
      <c r="H6" s="73"/>
    </row>
    <row r="7" spans="1:11" ht="16.2" customHeight="1">
      <c r="A7" s="193" t="s">
        <v>74</v>
      </c>
      <c r="B7" s="194"/>
      <c r="C7" s="66"/>
      <c r="D7" s="199"/>
      <c r="E7" s="200"/>
      <c r="F7" s="71"/>
      <c r="G7" s="72"/>
      <c r="H7" s="73"/>
    </row>
    <row r="8" spans="1:11" ht="16.2" customHeight="1">
      <c r="A8" s="193" t="s">
        <v>75</v>
      </c>
      <c r="B8" s="194"/>
      <c r="C8" s="66"/>
      <c r="D8" s="199"/>
      <c r="E8" s="200"/>
      <c r="F8" s="74"/>
      <c r="G8" s="75"/>
      <c r="H8" s="76"/>
    </row>
    <row r="9" spans="1:11" ht="16.2" customHeight="1">
      <c r="A9" s="193" t="s">
        <v>76</v>
      </c>
      <c r="B9" s="194"/>
      <c r="C9" s="66"/>
      <c r="D9" s="199"/>
      <c r="E9" s="207"/>
      <c r="F9" s="77"/>
      <c r="G9" s="78" t="str">
        <f>IF(OR(D10="Completed",D10="In-progress"),"8) GWR Course","")</f>
        <v/>
      </c>
      <c r="H9" s="79"/>
    </row>
    <row r="10" spans="1:11" ht="16.2" customHeight="1">
      <c r="A10" s="193" t="s">
        <v>77</v>
      </c>
      <c r="B10" s="194"/>
      <c r="C10" s="67"/>
      <c r="D10" s="201"/>
      <c r="E10" s="202"/>
      <c r="F10" s="38"/>
      <c r="G10" s="68" t="str">
        <f>IF(OR(D10="Completed",D10="In-progress"),"9) Term Enrolled","")</f>
        <v/>
      </c>
      <c r="H10" s="69"/>
    </row>
    <row r="11" spans="1:11" ht="12" customHeight="1">
      <c r="A11" s="179" t="s">
        <v>19</v>
      </c>
      <c r="B11" s="180"/>
      <c r="C11" s="180"/>
      <c r="D11" s="181"/>
      <c r="E11" s="35" t="s">
        <v>1</v>
      </c>
      <c r="F11" s="35" t="s">
        <v>2</v>
      </c>
      <c r="G11" s="59"/>
      <c r="H11" s="60"/>
    </row>
    <row r="12" spans="1:11" ht="24" customHeight="1" thickBot="1">
      <c r="A12" s="182"/>
      <c r="B12" s="183"/>
      <c r="C12" s="183"/>
      <c r="D12" s="184"/>
      <c r="E12" s="48" t="str" cm="1">
        <f t="array" ref="E12">_xlfn.LET(
  _xlpm.yr, D6,
  _xlpm.m, TRIM(D7),
  IF(_xlpm.yr="22-26 or earlier",
     _xlfn.IFS(
       OR(_xlpm.m="ARCE",_xlpm.m="ME"),196,
       OR(_xlpm.m="BMED",_xlpm.m="EE",_xlpm.m="MFGE"),192,
       OR(_xlpm.m="CE",_xlpm.m="CPE",_xlpm.m="ENVE"),191,
       OR(_xlpm.m="AERO",_xlpm.m="IE"),190,
       _xlpm.m="MATE",184,
       _xlpm.m="SE",183,
       OR(_xlpm.m="BCHEM",_xlpm.m="CHEM",_xlpm.m="CSC",_xlpm.m="ENGL",_xlpm.m="FSCI",_xlpm.m="MATH",_xlpm.m="NUTR",_xlpm.m="POLS",_xlpm.m="STAT"),180
     ),
     IF(_xlpm.yr="26-28 or later",
        _xlfn.IFS(
          OR(_xlpm.m="CE",_xlpm.m="ENVE"),132,
          _xlpm.m="BMED",130,
          OR(_xlpm.m="AERO",_xlpm.m="ARCE",_xlpm.m="EE",_xlpm.m="MFGE",_xlpm.m="ME"),128,
          _xlpm.m="IE",127,
          _xlpm.m="MATE",125,
          _xlpm.m="CPE",124,
          OR(_xlpm.m="BCHEM",_xlpm.m="CHEM",_xlpm.m="CSC",_xlpm.m="ENGL",_xlpm.m="FSCI",_xlpm.m="MATH",_xlpm.m="NUTR",_xlpm.m="POLS",_xlpm.m="SE",_xlpm.m="STAT"),120
        ),
        ""
     )
  )
)</f>
        <v/>
      </c>
      <c r="F12" s="48" t="str">
        <f>IF(TRIM(D9)="","",
   IF(TRIM(D9)="MA ENGL",32,
      IF(TRIM(D9)="MPP",37,30)))</f>
        <v/>
      </c>
      <c r="G12" s="61"/>
      <c r="H12" s="62"/>
    </row>
    <row r="13" spans="1:11" ht="15.6">
      <c r="A13" s="197" t="s">
        <v>17</v>
      </c>
      <c r="B13" s="198"/>
      <c r="C13" s="198"/>
      <c r="D13" s="198"/>
      <c r="E13" s="198"/>
      <c r="F13" s="198"/>
      <c r="G13" s="198"/>
      <c r="H13" s="198"/>
      <c r="J13" s="37"/>
    </row>
    <row r="14" spans="1:11" ht="14.4">
      <c r="A14" s="172" t="s">
        <v>79</v>
      </c>
      <c r="B14" s="172"/>
      <c r="C14" s="172"/>
      <c r="D14" s="172"/>
      <c r="E14" s="172"/>
      <c r="F14" s="172"/>
      <c r="G14" s="172"/>
      <c r="H14" s="172"/>
      <c r="J14" s="37"/>
    </row>
    <row r="15" spans="1:11" ht="58.2" customHeight="1">
      <c r="A15" s="55" t="s">
        <v>18</v>
      </c>
      <c r="B15" s="87" t="s">
        <v>80</v>
      </c>
      <c r="C15" s="63" t="s">
        <v>20</v>
      </c>
      <c r="D15" s="204" t="s">
        <v>6</v>
      </c>
      <c r="E15" s="205"/>
      <c r="F15" s="205"/>
      <c r="G15" s="205"/>
      <c r="H15" s="206"/>
    </row>
    <row r="16" spans="1:11" ht="14.4">
      <c r="A16" s="36"/>
      <c r="B16" s="47"/>
      <c r="C16" s="45"/>
      <c r="D16" s="203"/>
      <c r="E16" s="203"/>
      <c r="F16" s="203"/>
      <c r="G16" s="203"/>
      <c r="H16" s="203"/>
    </row>
    <row r="17" spans="1:8" ht="14.4">
      <c r="A17" s="36"/>
      <c r="B17" s="34"/>
      <c r="C17" s="46"/>
      <c r="D17" s="203"/>
      <c r="E17" s="203"/>
      <c r="F17" s="203"/>
      <c r="G17" s="203"/>
      <c r="H17" s="203"/>
    </row>
    <row r="18" spans="1:8" ht="15.75" customHeight="1">
      <c r="A18" s="36"/>
      <c r="B18" s="34"/>
      <c r="C18" s="46"/>
      <c r="D18" s="203"/>
      <c r="E18" s="203"/>
      <c r="F18" s="203"/>
      <c r="G18" s="203"/>
      <c r="H18" s="203"/>
    </row>
    <row r="19" spans="1:8" ht="15.75" customHeight="1">
      <c r="A19" s="36"/>
      <c r="B19" s="34"/>
      <c r="C19" s="46"/>
      <c r="D19" s="203"/>
      <c r="E19" s="203"/>
      <c r="F19" s="203"/>
      <c r="G19" s="203"/>
      <c r="H19" s="203"/>
    </row>
    <row r="20" spans="1:8" ht="15.75" customHeight="1">
      <c r="A20" s="36"/>
      <c r="B20" s="34"/>
      <c r="C20" s="46"/>
      <c r="D20" s="203"/>
      <c r="E20" s="203"/>
      <c r="F20" s="203"/>
      <c r="G20" s="203"/>
      <c r="H20" s="203"/>
    </row>
    <row r="21" spans="1:8" ht="15.75" customHeight="1">
      <c r="A21" s="36"/>
      <c r="B21" s="34"/>
      <c r="C21" s="46"/>
      <c r="D21" s="203"/>
      <c r="E21" s="203"/>
      <c r="F21" s="203"/>
      <c r="G21" s="203"/>
      <c r="H21" s="203"/>
    </row>
    <row r="22" spans="1:8" ht="15.75" customHeight="1">
      <c r="A22" s="36"/>
      <c r="B22" s="34"/>
      <c r="C22" s="46"/>
      <c r="D22" s="203"/>
      <c r="E22" s="203"/>
      <c r="F22" s="203"/>
      <c r="G22" s="203"/>
      <c r="H22" s="203"/>
    </row>
    <row r="23" spans="1:8" ht="15.75" customHeight="1">
      <c r="A23" s="36"/>
      <c r="B23" s="34"/>
      <c r="C23" s="46"/>
      <c r="D23" s="203"/>
      <c r="E23" s="203"/>
      <c r="F23" s="203"/>
      <c r="G23" s="203"/>
      <c r="H23" s="203"/>
    </row>
    <row r="24" spans="1:8" ht="15.75" customHeight="1">
      <c r="A24" s="36"/>
      <c r="B24" s="34"/>
      <c r="C24" s="46"/>
      <c r="D24" s="203"/>
      <c r="E24" s="203"/>
      <c r="F24" s="203"/>
      <c r="G24" s="203"/>
      <c r="H24" s="203"/>
    </row>
    <row r="25" spans="1:8" ht="14.4">
      <c r="A25" s="36"/>
      <c r="B25" s="34"/>
      <c r="C25" s="46"/>
      <c r="D25" s="203"/>
      <c r="E25" s="203"/>
      <c r="F25" s="203"/>
      <c r="G25" s="203"/>
      <c r="H25" s="203"/>
    </row>
    <row r="26" spans="1:8" ht="14.4">
      <c r="A26" s="36"/>
      <c r="B26" s="34"/>
      <c r="C26" s="46"/>
      <c r="D26" s="203"/>
      <c r="E26" s="203"/>
      <c r="F26" s="203"/>
      <c r="G26" s="203"/>
      <c r="H26" s="203"/>
    </row>
    <row r="27" spans="1:8" ht="15.75" customHeight="1">
      <c r="A27" s="36"/>
      <c r="B27" s="34"/>
      <c r="C27" s="46"/>
      <c r="D27" s="203"/>
      <c r="E27" s="203"/>
      <c r="F27" s="203"/>
      <c r="G27" s="203"/>
      <c r="H27" s="203"/>
    </row>
    <row r="28" spans="1:8" ht="15.75" customHeight="1">
      <c r="A28" s="36"/>
      <c r="B28" s="34"/>
      <c r="C28" s="46"/>
      <c r="D28" s="203"/>
      <c r="E28" s="203"/>
      <c r="F28" s="203"/>
      <c r="G28" s="203"/>
      <c r="H28" s="203"/>
    </row>
    <row r="29" spans="1:8" ht="15.75" customHeight="1">
      <c r="A29" s="36"/>
      <c r="B29" s="34"/>
      <c r="C29" s="46"/>
      <c r="D29" s="203"/>
      <c r="E29" s="203"/>
      <c r="F29" s="203"/>
      <c r="G29" s="203"/>
      <c r="H29" s="203"/>
    </row>
    <row r="30" spans="1:8" ht="15.75" customHeight="1">
      <c r="A30" s="36"/>
      <c r="B30" s="34"/>
      <c r="C30" s="46"/>
      <c r="D30" s="203"/>
      <c r="E30" s="203"/>
      <c r="F30" s="203"/>
      <c r="G30" s="203"/>
      <c r="H30" s="203"/>
    </row>
    <row r="31" spans="1:8" ht="15.75" customHeight="1">
      <c r="A31" s="36"/>
      <c r="B31" s="34"/>
      <c r="C31" s="46"/>
      <c r="D31" s="203"/>
      <c r="E31" s="203"/>
      <c r="F31" s="203"/>
      <c r="G31" s="203"/>
      <c r="H31" s="203"/>
    </row>
    <row r="32" spans="1:8" ht="15.75" customHeight="1">
      <c r="A32" s="36"/>
      <c r="B32" s="34"/>
      <c r="C32" s="46"/>
      <c r="D32" s="203"/>
      <c r="E32" s="203"/>
      <c r="F32" s="203"/>
      <c r="G32" s="203"/>
      <c r="H32" s="203"/>
    </row>
    <row r="33" spans="1:8" ht="15.75" customHeight="1">
      <c r="A33" s="36"/>
      <c r="B33" s="34"/>
      <c r="C33" s="46"/>
      <c r="D33" s="203"/>
      <c r="E33" s="203"/>
      <c r="F33" s="203"/>
      <c r="G33" s="203"/>
      <c r="H33" s="203"/>
    </row>
    <row r="34" spans="1:8" ht="14.4">
      <c r="A34" s="36"/>
      <c r="B34" s="34"/>
      <c r="C34" s="46"/>
      <c r="D34" s="203"/>
      <c r="E34" s="203"/>
      <c r="F34" s="203"/>
      <c r="G34" s="203"/>
      <c r="H34" s="203"/>
    </row>
    <row r="35" spans="1:8" ht="14.4">
      <c r="A35" s="36"/>
      <c r="B35" s="34"/>
      <c r="C35" s="46"/>
      <c r="D35" s="203"/>
      <c r="E35" s="203"/>
      <c r="F35" s="203"/>
      <c r="G35" s="203"/>
      <c r="H35" s="203"/>
    </row>
    <row r="36" spans="1:8" ht="15.75" customHeight="1">
      <c r="A36" s="36"/>
      <c r="B36" s="34"/>
      <c r="C36" s="46"/>
      <c r="D36" s="203"/>
      <c r="E36" s="203"/>
      <c r="F36" s="203"/>
      <c r="G36" s="203"/>
      <c r="H36" s="203"/>
    </row>
    <row r="37" spans="1:8" ht="15.75" customHeight="1">
      <c r="A37" s="36"/>
      <c r="B37" s="34"/>
      <c r="C37" s="46"/>
      <c r="D37" s="203"/>
      <c r="E37" s="203"/>
      <c r="F37" s="203"/>
      <c r="G37" s="203"/>
      <c r="H37" s="203"/>
    </row>
    <row r="38" spans="1:8" ht="15.75" customHeight="1">
      <c r="A38" s="36"/>
      <c r="B38" s="34"/>
      <c r="C38" s="46"/>
      <c r="D38" s="203"/>
      <c r="E38" s="203"/>
      <c r="F38" s="203"/>
      <c r="G38" s="203"/>
      <c r="H38" s="203"/>
    </row>
    <row r="39" spans="1:8" ht="15" customHeight="1">
      <c r="A39" s="36"/>
      <c r="B39" s="47"/>
      <c r="C39" s="45"/>
      <c r="D39" s="203"/>
      <c r="E39" s="203"/>
      <c r="F39" s="203"/>
      <c r="G39" s="203"/>
      <c r="H39" s="203"/>
    </row>
    <row r="40" spans="1:8" ht="15" customHeight="1">
      <c r="A40" s="36"/>
      <c r="B40" s="34"/>
      <c r="C40" s="46"/>
      <c r="D40" s="203"/>
      <c r="E40" s="203"/>
      <c r="F40" s="203"/>
      <c r="G40" s="203"/>
      <c r="H40" s="203"/>
    </row>
    <row r="41" spans="1:8" ht="15" customHeight="1">
      <c r="A41" s="36"/>
      <c r="B41" s="34"/>
      <c r="C41" s="46"/>
      <c r="D41" s="203"/>
      <c r="E41" s="203"/>
      <c r="F41" s="203"/>
      <c r="G41" s="203"/>
      <c r="H41" s="203"/>
    </row>
    <row r="42" spans="1:8" ht="15" customHeight="1">
      <c r="A42" s="36"/>
      <c r="B42" s="34"/>
      <c r="C42" s="46"/>
      <c r="D42" s="203"/>
      <c r="E42" s="203"/>
      <c r="F42" s="203"/>
      <c r="G42" s="203"/>
      <c r="H42" s="203"/>
    </row>
    <row r="43" spans="1:8" ht="15" customHeight="1">
      <c r="A43" s="36"/>
      <c r="B43" s="34"/>
      <c r="C43" s="46"/>
      <c r="D43" s="203"/>
      <c r="E43" s="203"/>
      <c r="F43" s="203"/>
      <c r="G43" s="203"/>
      <c r="H43" s="203"/>
    </row>
    <row r="44" spans="1:8" ht="15" customHeight="1">
      <c r="A44" s="36"/>
      <c r="B44" s="34"/>
      <c r="C44" s="46"/>
      <c r="D44" s="203"/>
      <c r="E44" s="203"/>
      <c r="F44" s="203"/>
      <c r="G44" s="203"/>
      <c r="H44" s="203"/>
    </row>
    <row r="45" spans="1:8" ht="15" customHeight="1">
      <c r="A45" s="36"/>
      <c r="B45" s="34"/>
      <c r="C45" s="46"/>
      <c r="D45" s="203"/>
      <c r="E45" s="203"/>
      <c r="F45" s="203"/>
      <c r="G45" s="203"/>
      <c r="H45" s="203"/>
    </row>
    <row r="46" spans="1:8" ht="15" customHeight="1">
      <c r="A46" s="36"/>
      <c r="B46" s="34"/>
      <c r="C46" s="46"/>
      <c r="D46" s="203"/>
      <c r="E46" s="203"/>
      <c r="F46" s="203"/>
      <c r="G46" s="203"/>
      <c r="H46" s="203"/>
    </row>
    <row r="47" spans="1:8" ht="15" customHeight="1">
      <c r="A47" s="36"/>
      <c r="B47" s="34"/>
      <c r="C47" s="46"/>
      <c r="D47" s="203"/>
      <c r="E47" s="203"/>
      <c r="F47" s="203"/>
      <c r="G47" s="203"/>
      <c r="H47" s="203"/>
    </row>
    <row r="48" spans="1:8" ht="15" customHeight="1">
      <c r="A48" s="36"/>
      <c r="B48" s="34"/>
      <c r="C48" s="46"/>
      <c r="D48" s="203"/>
      <c r="E48" s="203"/>
      <c r="F48" s="203"/>
      <c r="G48" s="203"/>
      <c r="H48" s="203"/>
    </row>
    <row r="49" spans="1:8" ht="15" customHeight="1">
      <c r="A49" s="36"/>
      <c r="B49" s="34"/>
      <c r="C49" s="46"/>
      <c r="D49" s="203"/>
      <c r="E49" s="203"/>
      <c r="F49" s="203"/>
      <c r="G49" s="203"/>
      <c r="H49" s="203"/>
    </row>
    <row r="50" spans="1:8" ht="15" customHeight="1">
      <c r="A50" s="36"/>
      <c r="B50" s="34"/>
      <c r="C50" s="46"/>
      <c r="D50" s="203"/>
      <c r="E50" s="203"/>
      <c r="F50" s="203"/>
      <c r="G50" s="203"/>
      <c r="H50" s="203"/>
    </row>
    <row r="51" spans="1:8" ht="15" customHeight="1">
      <c r="A51" s="36"/>
      <c r="B51" s="34"/>
      <c r="C51" s="46"/>
      <c r="D51" s="203"/>
      <c r="E51" s="203"/>
      <c r="F51" s="203"/>
      <c r="G51" s="203"/>
      <c r="H51" s="203"/>
    </row>
    <row r="52" spans="1:8" ht="15" customHeight="1">
      <c r="A52" s="36"/>
      <c r="B52" s="34"/>
      <c r="C52" s="46"/>
      <c r="D52" s="203"/>
      <c r="E52" s="203"/>
      <c r="F52" s="203"/>
      <c r="G52" s="203"/>
      <c r="H52" s="203"/>
    </row>
    <row r="53" spans="1:8" ht="15" customHeight="1">
      <c r="A53" s="36"/>
      <c r="B53" s="34"/>
      <c r="C53" s="46"/>
      <c r="D53" s="203"/>
      <c r="E53" s="203"/>
      <c r="F53" s="203"/>
      <c r="G53" s="203"/>
      <c r="H53" s="203"/>
    </row>
    <row r="54" spans="1:8" ht="15" customHeight="1">
      <c r="A54" s="36"/>
      <c r="B54" s="34"/>
      <c r="C54" s="46"/>
      <c r="D54" s="203"/>
      <c r="E54" s="203"/>
      <c r="F54" s="203"/>
      <c r="G54" s="203"/>
      <c r="H54" s="203"/>
    </row>
    <row r="55" spans="1:8" ht="15" customHeight="1">
      <c r="A55" s="36"/>
      <c r="B55" s="34"/>
      <c r="C55" s="46"/>
      <c r="D55" s="203"/>
      <c r="E55" s="203"/>
      <c r="F55" s="203"/>
      <c r="G55" s="203"/>
      <c r="H55" s="203"/>
    </row>
    <row r="56" spans="1:8" ht="15" customHeight="1">
      <c r="A56" s="36"/>
      <c r="B56" s="34"/>
      <c r="C56" s="46"/>
      <c r="D56" s="203"/>
      <c r="E56" s="203"/>
      <c r="F56" s="203"/>
      <c r="G56" s="203"/>
      <c r="H56" s="203"/>
    </row>
    <row r="57" spans="1:8" ht="15" customHeight="1">
      <c r="A57" s="36"/>
      <c r="B57" s="34"/>
      <c r="C57" s="46"/>
      <c r="D57" s="203"/>
      <c r="E57" s="203"/>
      <c r="F57" s="203"/>
      <c r="G57" s="203"/>
      <c r="H57" s="203"/>
    </row>
    <row r="58" spans="1:8" ht="15" customHeight="1">
      <c r="A58" s="36"/>
      <c r="B58" s="34"/>
      <c r="C58" s="46"/>
      <c r="D58" s="203"/>
      <c r="E58" s="203"/>
      <c r="F58" s="203"/>
      <c r="G58" s="203"/>
      <c r="H58" s="203"/>
    </row>
    <row r="59" spans="1:8" ht="15" customHeight="1">
      <c r="A59" s="36"/>
      <c r="B59" s="34"/>
      <c r="C59" s="46"/>
      <c r="D59" s="203"/>
      <c r="E59" s="203"/>
      <c r="F59" s="203"/>
      <c r="G59" s="203"/>
      <c r="H59" s="203"/>
    </row>
    <row r="60" spans="1:8" ht="15" customHeight="1">
      <c r="A60" s="36"/>
      <c r="B60" s="34"/>
      <c r="C60" s="46"/>
      <c r="D60" s="203"/>
      <c r="E60" s="203"/>
      <c r="F60" s="203"/>
      <c r="G60" s="203"/>
      <c r="H60" s="203"/>
    </row>
    <row r="61" spans="1:8" ht="15" customHeight="1">
      <c r="A61" s="36"/>
      <c r="B61" s="34"/>
      <c r="C61" s="46"/>
      <c r="D61" s="203"/>
      <c r="E61" s="203"/>
      <c r="F61" s="203"/>
      <c r="G61" s="203"/>
      <c r="H61" s="203"/>
    </row>
  </sheetData>
  <sheetProtection sheet="1" selectLockedCells="1"/>
  <mergeCells count="68">
    <mergeCell ref="D61:H61"/>
    <mergeCell ref="D56:H56"/>
    <mergeCell ref="D57:H57"/>
    <mergeCell ref="D58:H58"/>
    <mergeCell ref="D59:H59"/>
    <mergeCell ref="D60:H60"/>
    <mergeCell ref="D51:H51"/>
    <mergeCell ref="D52:H52"/>
    <mergeCell ref="D53:H53"/>
    <mergeCell ref="D54:H54"/>
    <mergeCell ref="D55:H55"/>
    <mergeCell ref="D46:H46"/>
    <mergeCell ref="D47:H47"/>
    <mergeCell ref="D48:H48"/>
    <mergeCell ref="D49:H49"/>
    <mergeCell ref="D50:H50"/>
    <mergeCell ref="D44:H44"/>
    <mergeCell ref="D45:H45"/>
    <mergeCell ref="D9:E9"/>
    <mergeCell ref="D43:H43"/>
    <mergeCell ref="D42:H42"/>
    <mergeCell ref="D41:H41"/>
    <mergeCell ref="D40:H40"/>
    <mergeCell ref="D39:H39"/>
    <mergeCell ref="D34:H34"/>
    <mergeCell ref="D35:H35"/>
    <mergeCell ref="D36:H36"/>
    <mergeCell ref="D37:H37"/>
    <mergeCell ref="D38:H38"/>
    <mergeCell ref="D23:H23"/>
    <mergeCell ref="D20:H20"/>
    <mergeCell ref="D21:H21"/>
    <mergeCell ref="D30:H30"/>
    <mergeCell ref="D31:H31"/>
    <mergeCell ref="D32:H32"/>
    <mergeCell ref="D33:H33"/>
    <mergeCell ref="D24:H24"/>
    <mergeCell ref="D25:H25"/>
    <mergeCell ref="D26:H26"/>
    <mergeCell ref="D27:H27"/>
    <mergeCell ref="D28:H28"/>
    <mergeCell ref="A5:B5"/>
    <mergeCell ref="A6:B6"/>
    <mergeCell ref="D10:E10"/>
    <mergeCell ref="A10:B10"/>
    <mergeCell ref="D29:H29"/>
    <mergeCell ref="D22:H22"/>
    <mergeCell ref="D15:H15"/>
    <mergeCell ref="D16:H16"/>
    <mergeCell ref="D17:H17"/>
    <mergeCell ref="D18:H18"/>
    <mergeCell ref="D19:H19"/>
    <mergeCell ref="A14:H14"/>
    <mergeCell ref="A1:H1"/>
    <mergeCell ref="A2:H2"/>
    <mergeCell ref="A11:D12"/>
    <mergeCell ref="D3:E3"/>
    <mergeCell ref="D5:E5"/>
    <mergeCell ref="D4:E4"/>
    <mergeCell ref="A4:B4"/>
    <mergeCell ref="A7:B7"/>
    <mergeCell ref="A8:B8"/>
    <mergeCell ref="A9:B9"/>
    <mergeCell ref="A3:B3"/>
    <mergeCell ref="A13:H13"/>
    <mergeCell ref="D6:E6"/>
    <mergeCell ref="D7:E7"/>
    <mergeCell ref="D8:E8"/>
  </mergeCells>
  <phoneticPr fontId="26" type="noConversion"/>
  <conditionalFormatting sqref="G9:G10">
    <cfRule type="containsText" dxfId="3" priority="1" operator="containsText" text="o">
      <formula>NOT(ISERROR(SEARCH("o",G9)))</formula>
    </cfRule>
  </conditionalFormatting>
  <dataValidations count="3">
    <dataValidation type="list" allowBlank="1" showInputMessage="1" showErrorMessage="1" sqref="D6:E6" xr:uid="{D1F3D577-65B8-4A57-99CE-3AE2E486AF8F}">
      <formula1>"22-26 or earlier,26-28 or later"</formula1>
    </dataValidation>
    <dataValidation type="list" allowBlank="1" showInputMessage="1" showErrorMessage="1" sqref="D8:E8" xr:uid="{1472582F-9011-4BA7-8E7F-1619D723EFBB}">
      <formula1>"26-28 or later"</formula1>
    </dataValidation>
    <dataValidation type="list" allowBlank="1" showInputMessage="1" showErrorMessage="1" sqref="D10:E10" xr:uid="{85F159F7-80B7-4DDF-8E0A-7BB02FB521B5}">
      <formula1>"Completed,In-progress,Planned"</formula1>
    </dataValidation>
  </dataValidations>
  <pageMargins left="0" right="0" top="0.25" bottom="0.2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6AF156B-33FB-4C90-A941-67B2D81AF98D}">
          <x14:formula1>
            <xm:f>Data!$A$2:$A$38</xm:f>
          </x14:formula1>
          <xm:sqref>D7:E7</xm:sqref>
        </x14:dataValidation>
        <x14:dataValidation type="list" allowBlank="1" showInputMessage="1" showErrorMessage="1" xr:uid="{F24359BB-214F-42E4-AA1C-6A1403D3AC09}">
          <x14:formula1>
            <xm:f>_xlfn.ANCHORARRAY(Data!$D$2)</xm:f>
          </x14:formula1>
          <xm:sqref>D9:E9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05"/>
  <sheetViews>
    <sheetView showGridLines="0" zoomScale="115" zoomScaleNormal="115" workbookViewId="0">
      <selection activeCell="A40" sqref="A40:XFD40"/>
    </sheetView>
  </sheetViews>
  <sheetFormatPr defaultColWidth="14.44140625" defaultRowHeight="15" customHeight="1"/>
  <cols>
    <col min="1" max="1" width="21.6640625" customWidth="1"/>
    <col min="2" max="2" width="8.5546875" hidden="1" customWidth="1"/>
    <col min="3" max="3" width="30.88671875" customWidth="1"/>
    <col min="4" max="4" width="7.109375" customWidth="1"/>
    <col min="5" max="5" width="9.6640625" customWidth="1"/>
    <col min="6" max="6" width="14.109375" customWidth="1"/>
    <col min="7" max="7" width="17.5546875" customWidth="1"/>
    <col min="8" max="8" width="8.5546875" customWidth="1"/>
    <col min="9" max="9" width="11.5546875" customWidth="1"/>
    <col min="10" max="10" width="8.5546875" customWidth="1"/>
    <col min="11" max="11" width="2.109375" customWidth="1"/>
    <col min="12" max="12" width="8.88671875" customWidth="1"/>
    <col min="13" max="13" width="6.6640625" customWidth="1"/>
    <col min="14" max="14" width="3.5546875" customWidth="1"/>
    <col min="15" max="15" width="8.88671875" customWidth="1"/>
    <col min="16" max="16" width="9.5546875" customWidth="1"/>
    <col min="17" max="17" width="8.88671875" customWidth="1"/>
  </cols>
  <sheetData>
    <row r="1" spans="1:18" ht="15.6" customHeight="1" thickBot="1">
      <c r="A1" s="107" t="s">
        <v>7</v>
      </c>
      <c r="B1" s="108"/>
      <c r="C1" s="108"/>
      <c r="D1" s="108"/>
      <c r="E1" s="108"/>
      <c r="F1" s="108"/>
      <c r="G1" s="109"/>
    </row>
    <row r="2" spans="1:18" ht="96.6" customHeight="1" thickBot="1">
      <c r="A2" s="141" t="s">
        <v>16</v>
      </c>
      <c r="B2" s="142"/>
      <c r="C2" s="142"/>
      <c r="D2" s="142"/>
      <c r="E2" s="142"/>
      <c r="F2" s="142"/>
      <c r="G2" s="143"/>
      <c r="H2" s="3"/>
    </row>
    <row r="3" spans="1:18" ht="13.2" customHeight="1">
      <c r="A3" s="147" t="s">
        <v>8</v>
      </c>
      <c r="B3" s="148"/>
      <c r="C3" s="149">
        <f>Step1BachelorWorksheet!D4</f>
        <v>0</v>
      </c>
      <c r="D3" s="150"/>
      <c r="E3" s="153" t="s">
        <v>24</v>
      </c>
      <c r="F3" s="154"/>
      <c r="G3" s="145" t="e">
        <f>SUM(D28,D39,D50,D61,D72,D83,D94,D105,Step1BachelorWorksheet!G3)
+SUM(E11:E15)
+IF($G$5&lt;150,
   SUMIF(D11:D15,"Quarter",E11:E15)*(1/1.5-1),
   IF($G$5&gt;150,
      SUMIF(D11:D15,"Semester",E11:E15)*(1.5-1),
      0
   )
)</f>
        <v>#VALUE!</v>
      </c>
      <c r="H3" s="49" t="str">
        <f>Step1BachelorWorksheet!H3</f>
        <v/>
      </c>
      <c r="M3" s="3"/>
      <c r="N3" s="3"/>
      <c r="O3" s="3"/>
      <c r="P3" s="3"/>
    </row>
    <row r="4" spans="1:18" ht="13.2" customHeight="1" thickBot="1">
      <c r="A4" s="139" t="s">
        <v>3</v>
      </c>
      <c r="B4" s="140"/>
      <c r="C4" s="132">
        <f>Step1BachelorWorksheet!D5</f>
        <v>0</v>
      </c>
      <c r="D4" s="133"/>
      <c r="E4" s="155"/>
      <c r="F4" s="156"/>
      <c r="G4" s="146"/>
      <c r="H4" s="3"/>
      <c r="M4" s="3"/>
      <c r="N4" s="3"/>
      <c r="O4" s="3"/>
      <c r="P4" s="3"/>
    </row>
    <row r="5" spans="1:18" ht="13.2" customHeight="1">
      <c r="A5" s="139" t="s">
        <v>1</v>
      </c>
      <c r="B5" s="140"/>
      <c r="C5" s="138">
        <f>Step1BachelorWorksheet!D7</f>
        <v>0</v>
      </c>
      <c r="D5" s="138"/>
      <c r="E5" s="157" t="s">
        <v>21</v>
      </c>
      <c r="F5" s="158"/>
      <c r="G5" s="42" t="str">
        <f>Step1BachelorWorksheet!E12</f>
        <v/>
      </c>
      <c r="H5" s="3"/>
      <c r="I5" s="3"/>
      <c r="J5" s="3"/>
      <c r="K5" s="3"/>
      <c r="L5" s="3"/>
      <c r="M5" s="3"/>
      <c r="N5" s="3"/>
      <c r="O5" s="3"/>
      <c r="P5" s="3"/>
    </row>
    <row r="6" spans="1:18" ht="13.2" customHeight="1" thickBot="1">
      <c r="A6" s="139" t="s">
        <v>2</v>
      </c>
      <c r="B6" s="140"/>
      <c r="C6" s="138">
        <f>Step1BachelorWorksheet!D9</f>
        <v>0</v>
      </c>
      <c r="D6" s="138"/>
      <c r="E6" s="159"/>
      <c r="F6" s="160"/>
      <c r="G6" s="41"/>
      <c r="H6" s="3"/>
      <c r="I6" s="3"/>
      <c r="J6" s="3"/>
      <c r="K6" s="3"/>
      <c r="L6" s="3"/>
      <c r="M6" s="3"/>
      <c r="N6" s="3"/>
      <c r="O6" s="3"/>
      <c r="P6" s="3"/>
    </row>
    <row r="7" spans="1:18" ht="3" customHeight="1" thickBot="1">
      <c r="A7" s="151"/>
      <c r="B7" s="152"/>
      <c r="C7" s="152"/>
      <c r="D7" s="152"/>
      <c r="E7" s="43"/>
      <c r="F7" s="43"/>
      <c r="G7" s="44"/>
      <c r="H7" s="3"/>
      <c r="I7" s="144"/>
      <c r="J7" s="144"/>
      <c r="K7" s="144"/>
      <c r="L7" s="144"/>
      <c r="M7" s="6"/>
      <c r="N7" s="144"/>
      <c r="O7" s="144"/>
      <c r="P7" s="3"/>
    </row>
    <row r="8" spans="1:18" ht="3.6" hidden="1" customHeight="1" thickBot="1">
      <c r="A8" s="8"/>
      <c r="B8" s="8"/>
      <c r="C8" s="8"/>
      <c r="D8" s="9"/>
      <c r="E8" s="11"/>
      <c r="F8" s="11"/>
      <c r="G8" s="11"/>
      <c r="H8" s="11"/>
      <c r="I8" s="7"/>
      <c r="J8" s="3"/>
      <c r="K8" s="5"/>
      <c r="L8" s="5"/>
      <c r="M8" s="5"/>
      <c r="N8" s="5"/>
      <c r="O8" s="6"/>
      <c r="P8" s="5"/>
      <c r="Q8" s="5"/>
      <c r="R8" s="3"/>
    </row>
    <row r="9" spans="1:18" ht="15" customHeight="1">
      <c r="A9" s="161" t="s">
        <v>22</v>
      </c>
      <c r="B9" s="162"/>
      <c r="C9" s="162"/>
      <c r="D9" s="162"/>
      <c r="E9" s="162"/>
      <c r="F9" s="162"/>
      <c r="G9" s="163"/>
      <c r="O9" s="3"/>
      <c r="P9" s="3"/>
      <c r="Q9" s="3"/>
      <c r="R9" s="3"/>
    </row>
    <row r="10" spans="1:18" ht="14.4">
      <c r="A10" s="168"/>
      <c r="B10" s="169"/>
      <c r="C10" s="169"/>
      <c r="D10" s="84"/>
      <c r="E10" s="85"/>
      <c r="F10" s="166"/>
      <c r="G10" s="167"/>
      <c r="O10" s="3"/>
      <c r="P10" s="3"/>
      <c r="Q10" s="3"/>
      <c r="R10" s="3"/>
    </row>
    <row r="11" spans="1:18" ht="13.8" customHeight="1">
      <c r="A11" s="208"/>
      <c r="B11" s="170"/>
      <c r="C11" s="170"/>
      <c r="D11" s="83"/>
      <c r="E11" s="40"/>
      <c r="F11" s="209"/>
      <c r="G11" s="164"/>
      <c r="O11" s="3"/>
      <c r="P11" s="3"/>
      <c r="Q11" s="3"/>
      <c r="R11" s="3"/>
    </row>
    <row r="12" spans="1:18" ht="13.8" customHeight="1">
      <c r="A12" s="208"/>
      <c r="B12" s="170"/>
      <c r="C12" s="170"/>
      <c r="D12" s="83"/>
      <c r="E12" s="40"/>
      <c r="F12" s="165"/>
      <c r="G12" s="164"/>
      <c r="O12" s="3"/>
      <c r="P12" s="3"/>
      <c r="Q12" s="3"/>
      <c r="R12" s="3"/>
    </row>
    <row r="13" spans="1:18" ht="13.8" customHeight="1">
      <c r="A13" s="171"/>
      <c r="B13" s="170"/>
      <c r="C13" s="170"/>
      <c r="D13" s="83"/>
      <c r="E13" s="40"/>
      <c r="F13" s="165"/>
      <c r="G13" s="164"/>
      <c r="O13" s="3"/>
      <c r="P13" s="3"/>
      <c r="Q13" s="3"/>
      <c r="R13" s="3"/>
    </row>
    <row r="14" spans="1:18" ht="13.8" customHeight="1">
      <c r="A14" s="171"/>
      <c r="B14" s="170"/>
      <c r="C14" s="170"/>
      <c r="D14" s="83"/>
      <c r="E14" s="40"/>
      <c r="F14" s="165"/>
      <c r="G14" s="164"/>
      <c r="O14" s="3"/>
      <c r="P14" s="3"/>
      <c r="Q14" s="3"/>
      <c r="R14" s="3"/>
    </row>
    <row r="15" spans="1:18" ht="13.8" customHeight="1" thickBot="1">
      <c r="A15" s="105"/>
      <c r="B15" s="106"/>
      <c r="C15" s="106"/>
      <c r="D15" s="86"/>
      <c r="E15" s="70"/>
      <c r="F15" s="103"/>
      <c r="G15" s="104"/>
      <c r="O15" s="3"/>
      <c r="P15" s="3"/>
      <c r="Q15" s="3"/>
      <c r="R15" s="3"/>
    </row>
    <row r="16" spans="1:18" ht="3.6" customHeight="1" thickBot="1">
      <c r="A16" s="8"/>
      <c r="B16" s="8"/>
      <c r="C16" s="8"/>
      <c r="D16" s="9"/>
      <c r="E16" s="11"/>
      <c r="F16" s="11"/>
      <c r="G16" s="11"/>
      <c r="H16" s="11"/>
      <c r="I16" s="7"/>
      <c r="J16" s="3"/>
      <c r="K16" s="5"/>
      <c r="L16" s="5"/>
      <c r="M16" s="5"/>
      <c r="N16" s="5"/>
      <c r="O16" s="6"/>
      <c r="P16" s="5"/>
      <c r="Q16" s="5"/>
      <c r="R16" s="3"/>
    </row>
    <row r="17" spans="1:18" ht="31.8" customHeight="1" thickBot="1">
      <c r="A17" s="100" t="s">
        <v>23</v>
      </c>
      <c r="B17" s="101"/>
      <c r="C17" s="101"/>
      <c r="D17" s="101"/>
      <c r="E17" s="101"/>
      <c r="F17" s="101"/>
      <c r="G17" s="102"/>
      <c r="H17" s="12"/>
      <c r="I17" s="12"/>
      <c r="J17" s="12"/>
      <c r="K17" s="12"/>
      <c r="L17" s="12"/>
      <c r="M17" s="12"/>
      <c r="N17" s="12"/>
      <c r="O17" s="12"/>
      <c r="P17" s="12"/>
      <c r="Q17" s="12"/>
      <c r="R17" s="3"/>
    </row>
    <row r="18" spans="1:18" ht="17.25" customHeight="1">
      <c r="A18" s="127" t="s">
        <v>14</v>
      </c>
      <c r="B18" s="128"/>
      <c r="C18" s="128"/>
      <c r="D18" s="128"/>
      <c r="E18" s="128"/>
      <c r="F18" s="128"/>
      <c r="G18" s="129"/>
      <c r="J18" s="3"/>
      <c r="K18" s="3"/>
      <c r="L18" s="3"/>
    </row>
    <row r="19" spans="1:18" ht="30.75" customHeight="1">
      <c r="A19" s="18" t="s">
        <v>10</v>
      </c>
      <c r="B19" s="134" t="s">
        <v>9</v>
      </c>
      <c r="C19" s="135"/>
      <c r="D19" s="4" t="s">
        <v>5</v>
      </c>
      <c r="E19" s="115" t="s">
        <v>11</v>
      </c>
      <c r="F19" s="116"/>
      <c r="G19" s="117"/>
      <c r="J19" s="3"/>
      <c r="K19" s="3"/>
      <c r="L19" s="3"/>
    </row>
    <row r="20" spans="1:18" ht="14.25" customHeight="1">
      <c r="A20" s="19"/>
      <c r="B20" s="52"/>
      <c r="C20" s="36"/>
      <c r="D20" s="212"/>
      <c r="E20" s="118"/>
      <c r="F20" s="119"/>
      <c r="G20" s="120"/>
      <c r="J20" s="3"/>
      <c r="K20" s="3"/>
      <c r="L20" s="3"/>
    </row>
    <row r="21" spans="1:18" ht="14.25" customHeight="1">
      <c r="A21" s="19"/>
      <c r="B21" s="51"/>
      <c r="C21" s="36"/>
      <c r="D21" s="213"/>
      <c r="E21" s="20"/>
      <c r="F21" s="21"/>
      <c r="G21" s="33" t="str">
        <f>G5</f>
        <v/>
      </c>
      <c r="J21" s="3"/>
      <c r="K21" s="3"/>
      <c r="L21" s="3"/>
    </row>
    <row r="22" spans="1:18" ht="14.25" customHeight="1">
      <c r="A22" s="19"/>
      <c r="B22" s="52"/>
      <c r="C22" s="36"/>
      <c r="D22" s="213"/>
      <c r="E22" s="16"/>
      <c r="F22" s="3"/>
      <c r="G22" s="17"/>
      <c r="J22" s="3"/>
      <c r="K22" s="3"/>
      <c r="L22" s="3"/>
    </row>
    <row r="23" spans="1:18" ht="14.25" customHeight="1">
      <c r="A23" s="19"/>
      <c r="B23" s="52"/>
      <c r="C23" s="36"/>
      <c r="D23" s="213"/>
      <c r="E23" s="112" t="s">
        <v>12</v>
      </c>
      <c r="F23" s="113"/>
      <c r="G23" s="114"/>
      <c r="J23" s="3"/>
      <c r="K23" s="3"/>
      <c r="L23" s="3"/>
    </row>
    <row r="24" spans="1:18" ht="14.25" customHeight="1">
      <c r="A24" s="19"/>
      <c r="B24" s="50"/>
      <c r="C24" s="36"/>
      <c r="D24" s="213"/>
      <c r="E24" s="91"/>
      <c r="F24" s="92"/>
      <c r="G24" s="93"/>
      <c r="J24" s="3"/>
      <c r="K24" s="3"/>
      <c r="L24" s="3"/>
    </row>
    <row r="25" spans="1:18" ht="14.25" customHeight="1">
      <c r="A25" s="19"/>
      <c r="B25" s="50"/>
      <c r="C25" s="36"/>
      <c r="D25" s="213"/>
      <c r="E25" s="20"/>
      <c r="F25" s="21"/>
      <c r="G25" s="33" t="e">
        <f>SUM(D28,Step1BachelorWorksheet!G3)+SUM(E11:E15)</f>
        <v>#VALUE!</v>
      </c>
      <c r="J25" s="3"/>
      <c r="K25" s="3"/>
      <c r="L25" s="3"/>
    </row>
    <row r="26" spans="1:18" ht="14.25" customHeight="1">
      <c r="A26" s="19"/>
      <c r="B26" s="50"/>
      <c r="C26" s="210"/>
      <c r="D26" s="214"/>
      <c r="E26" s="121" t="s">
        <v>13</v>
      </c>
      <c r="F26" s="124" t="e">
        <f>IF(G25&gt;=$G$5,"YES","")</f>
        <v>#VALUE!</v>
      </c>
      <c r="G26" s="95"/>
      <c r="J26" s="3"/>
      <c r="K26" s="3"/>
      <c r="L26" s="3"/>
    </row>
    <row r="27" spans="1:18" ht="14.25" customHeight="1">
      <c r="A27" s="31"/>
      <c r="B27" s="53"/>
      <c r="C27" s="211"/>
      <c r="D27" s="215"/>
      <c r="E27" s="122"/>
      <c r="F27" s="125"/>
      <c r="G27" s="97"/>
      <c r="K27" s="3"/>
      <c r="L27" s="3"/>
    </row>
    <row r="28" spans="1:18" ht="15.75" customHeight="1">
      <c r="A28" s="26"/>
      <c r="B28" s="27"/>
      <c r="C28" s="32" t="s">
        <v>15</v>
      </c>
      <c r="D28" s="30">
        <f>SUM(D20:D27)</f>
        <v>0</v>
      </c>
      <c r="E28" s="123"/>
      <c r="F28" s="126"/>
      <c r="G28" s="99"/>
      <c r="K28" s="3"/>
    </row>
    <row r="29" spans="1:18" ht="17.25" customHeight="1">
      <c r="A29" s="127" t="s">
        <v>14</v>
      </c>
      <c r="B29" s="128"/>
      <c r="C29" s="128"/>
      <c r="D29" s="130"/>
      <c r="E29" s="130"/>
      <c r="F29" s="130"/>
      <c r="G29" s="131"/>
    </row>
    <row r="30" spans="1:18" ht="30.75" customHeight="1">
      <c r="A30" s="14" t="s">
        <v>10</v>
      </c>
      <c r="B30" s="136" t="s">
        <v>9</v>
      </c>
      <c r="C30" s="111"/>
      <c r="D30" s="1" t="s">
        <v>5</v>
      </c>
      <c r="E30" s="115" t="s">
        <v>11</v>
      </c>
      <c r="F30" s="116"/>
      <c r="G30" s="117"/>
    </row>
    <row r="31" spans="1:18" ht="15.75" customHeight="1">
      <c r="A31" s="2"/>
      <c r="B31" s="50"/>
      <c r="C31" s="36"/>
      <c r="D31" s="34"/>
      <c r="E31" s="118"/>
      <c r="F31" s="119"/>
      <c r="G31" s="120"/>
    </row>
    <row r="32" spans="1:18" ht="15.75" customHeight="1">
      <c r="A32" s="2"/>
      <c r="B32" s="50"/>
      <c r="C32" s="36"/>
      <c r="D32" s="34"/>
      <c r="E32" s="20"/>
      <c r="F32" s="21"/>
      <c r="G32" s="33" t="str">
        <f>G5</f>
        <v/>
      </c>
    </row>
    <row r="33" spans="1:7" ht="15.75" customHeight="1">
      <c r="A33" s="2"/>
      <c r="B33" s="50"/>
      <c r="C33" s="36"/>
      <c r="D33" s="34"/>
      <c r="E33" s="16"/>
      <c r="F33" s="3"/>
      <c r="G33" s="17"/>
    </row>
    <row r="34" spans="1:7" ht="15.75" customHeight="1">
      <c r="A34" s="2"/>
      <c r="B34" s="50"/>
      <c r="C34" s="36"/>
      <c r="D34" s="34"/>
      <c r="E34" s="88" t="s">
        <v>12</v>
      </c>
      <c r="F34" s="89"/>
      <c r="G34" s="90"/>
    </row>
    <row r="35" spans="1:7" ht="15.75" customHeight="1">
      <c r="A35" s="2"/>
      <c r="B35" s="50"/>
      <c r="C35" s="36"/>
      <c r="D35" s="34"/>
      <c r="E35" s="91"/>
      <c r="F35" s="92"/>
      <c r="G35" s="93"/>
    </row>
    <row r="36" spans="1:7" ht="15.75" customHeight="1">
      <c r="A36" s="2"/>
      <c r="B36" s="50"/>
      <c r="C36" s="36"/>
      <c r="D36" s="34"/>
      <c r="E36" s="20"/>
      <c r="F36" s="21"/>
      <c r="G36" s="33" t="e">
        <f>SUM(D28,D39,Step1BachelorWorksheet!G3)+SUM(E11:E15)</f>
        <v>#VALUE!</v>
      </c>
    </row>
    <row r="37" spans="1:7" ht="15.75" customHeight="1">
      <c r="A37" s="2"/>
      <c r="B37" s="50"/>
      <c r="C37" s="36"/>
      <c r="D37" s="34"/>
      <c r="E37" s="121" t="s">
        <v>13</v>
      </c>
      <c r="F37" s="94" t="e">
        <f>IF(AND(G36&gt;=$G$5,G25&lt;$G$5),"YES","")</f>
        <v>#VALUE!</v>
      </c>
      <c r="G37" s="95"/>
    </row>
    <row r="38" spans="1:7" ht="15.75" customHeight="1">
      <c r="A38" s="24"/>
      <c r="B38" s="53"/>
      <c r="C38" s="211"/>
      <c r="D38" s="216"/>
      <c r="E38" s="122"/>
      <c r="F38" s="96"/>
      <c r="G38" s="97"/>
    </row>
    <row r="39" spans="1:7" ht="15.75" customHeight="1">
      <c r="A39" s="26"/>
      <c r="B39" s="27"/>
      <c r="C39" s="32" t="s">
        <v>15</v>
      </c>
      <c r="D39" s="28">
        <f>SUM(D31:D38)</f>
        <v>0</v>
      </c>
      <c r="E39" s="123"/>
      <c r="F39" s="98"/>
      <c r="G39" s="99"/>
    </row>
    <row r="40" spans="1:7" ht="18.75" customHeight="1">
      <c r="A40" s="137" t="s">
        <v>14</v>
      </c>
      <c r="B40" s="130"/>
      <c r="C40" s="130"/>
      <c r="D40" s="130"/>
      <c r="E40" s="130"/>
      <c r="F40" s="130"/>
      <c r="G40" s="131"/>
    </row>
    <row r="41" spans="1:7" ht="30.75" customHeight="1">
      <c r="A41" s="13" t="s">
        <v>10</v>
      </c>
      <c r="B41" s="110" t="s">
        <v>9</v>
      </c>
      <c r="C41" s="111"/>
      <c r="D41" s="1" t="s">
        <v>5</v>
      </c>
      <c r="E41" s="115" t="s">
        <v>11</v>
      </c>
      <c r="F41" s="116"/>
      <c r="G41" s="117"/>
    </row>
    <row r="42" spans="1:7" ht="15.75" customHeight="1">
      <c r="A42" s="29"/>
      <c r="B42" s="50"/>
      <c r="C42" s="36"/>
      <c r="D42" s="213"/>
      <c r="E42" s="118"/>
      <c r="F42" s="119"/>
      <c r="G42" s="120"/>
    </row>
    <row r="43" spans="1:7" ht="15.75" customHeight="1">
      <c r="A43" s="2"/>
      <c r="B43" s="50"/>
      <c r="C43" s="36"/>
      <c r="D43" s="213"/>
      <c r="E43" s="20"/>
      <c r="F43" s="21"/>
      <c r="G43" s="33" t="str">
        <f>G5</f>
        <v/>
      </c>
    </row>
    <row r="44" spans="1:7" ht="15.75" customHeight="1">
      <c r="A44" s="2"/>
      <c r="B44" s="50"/>
      <c r="C44" s="36"/>
      <c r="D44" s="213"/>
      <c r="E44" s="16"/>
      <c r="F44" s="3"/>
      <c r="G44" s="17"/>
    </row>
    <row r="45" spans="1:7" ht="15.75" customHeight="1">
      <c r="A45" s="2"/>
      <c r="B45" s="50"/>
      <c r="C45" s="36"/>
      <c r="D45" s="213"/>
      <c r="E45" s="88" t="s">
        <v>12</v>
      </c>
      <c r="F45" s="89"/>
      <c r="G45" s="90"/>
    </row>
    <row r="46" spans="1:7" ht="15.75" customHeight="1">
      <c r="A46" s="2"/>
      <c r="B46" s="50"/>
      <c r="C46" s="36"/>
      <c r="D46" s="213"/>
      <c r="E46" s="91"/>
      <c r="F46" s="92"/>
      <c r="G46" s="93"/>
    </row>
    <row r="47" spans="1:7" ht="15.75" customHeight="1">
      <c r="A47" s="2"/>
      <c r="B47" s="50"/>
      <c r="C47" s="210"/>
      <c r="D47" s="216"/>
      <c r="E47" s="20"/>
      <c r="F47" s="22"/>
      <c r="G47" s="33" t="e">
        <f>SUM(D28,D39,D50,Step1BachelorWorksheet!G3)+SUM(E11:E15)</f>
        <v>#VALUE!</v>
      </c>
    </row>
    <row r="48" spans="1:7" ht="15.75" customHeight="1">
      <c r="A48" s="2"/>
      <c r="B48" s="50"/>
      <c r="C48" s="210"/>
      <c r="D48" s="216"/>
      <c r="E48" s="121" t="s">
        <v>13</v>
      </c>
      <c r="F48" s="124" t="e">
        <f>IF(AND(G47&gt;=$G$5,G36&lt;$G$5),"YES","")</f>
        <v>#VALUE!</v>
      </c>
      <c r="G48" s="95"/>
    </row>
    <row r="49" spans="1:7" ht="15.75" customHeight="1">
      <c r="A49" s="24"/>
      <c r="B49" s="53"/>
      <c r="C49" s="211"/>
      <c r="D49" s="216"/>
      <c r="E49" s="122"/>
      <c r="F49" s="125"/>
      <c r="G49" s="97"/>
    </row>
    <row r="50" spans="1:7" ht="14.25" customHeight="1">
      <c r="A50" s="26"/>
      <c r="B50" s="27"/>
      <c r="C50" s="32" t="s">
        <v>15</v>
      </c>
      <c r="D50" s="25">
        <f>SUM(D42:D49)</f>
        <v>0</v>
      </c>
      <c r="E50" s="123"/>
      <c r="F50" s="126"/>
      <c r="G50" s="99"/>
    </row>
    <row r="51" spans="1:7" ht="17.25" customHeight="1">
      <c r="A51" s="137" t="s">
        <v>14</v>
      </c>
      <c r="B51" s="130"/>
      <c r="C51" s="130"/>
      <c r="D51" s="130"/>
      <c r="E51" s="130"/>
      <c r="F51" s="130"/>
      <c r="G51" s="131"/>
    </row>
    <row r="52" spans="1:7" ht="30.75" customHeight="1">
      <c r="A52" s="14" t="s">
        <v>10</v>
      </c>
      <c r="B52" s="136" t="s">
        <v>9</v>
      </c>
      <c r="C52" s="111"/>
      <c r="D52" s="1" t="s">
        <v>5</v>
      </c>
      <c r="E52" s="115" t="s">
        <v>11</v>
      </c>
      <c r="F52" s="116"/>
      <c r="G52" s="117"/>
    </row>
    <row r="53" spans="1:7" ht="15.75" customHeight="1">
      <c r="A53" s="2"/>
      <c r="B53" s="50"/>
      <c r="C53" s="210"/>
      <c r="D53" s="213"/>
      <c r="E53" s="118"/>
      <c r="F53" s="119"/>
      <c r="G53" s="120"/>
    </row>
    <row r="54" spans="1:7" ht="15.75" customHeight="1">
      <c r="A54" s="2"/>
      <c r="B54" s="50"/>
      <c r="C54" s="210"/>
      <c r="D54" s="213"/>
      <c r="E54" s="20"/>
      <c r="F54" s="21"/>
      <c r="G54" s="33" t="str">
        <f>G5</f>
        <v/>
      </c>
    </row>
    <row r="55" spans="1:7" ht="15.75" customHeight="1">
      <c r="A55" s="2"/>
      <c r="B55" s="50"/>
      <c r="C55" s="210"/>
      <c r="D55" s="213"/>
      <c r="E55" s="16"/>
      <c r="F55" s="3"/>
      <c r="G55" s="17"/>
    </row>
    <row r="56" spans="1:7" ht="15.75" customHeight="1">
      <c r="A56" s="2"/>
      <c r="B56" s="50"/>
      <c r="C56" s="210"/>
      <c r="D56" s="213"/>
      <c r="E56" s="88" t="s">
        <v>12</v>
      </c>
      <c r="F56" s="89"/>
      <c r="G56" s="90"/>
    </row>
    <row r="57" spans="1:7" ht="15.75" customHeight="1">
      <c r="A57" s="2"/>
      <c r="B57" s="50"/>
      <c r="C57" s="210"/>
      <c r="D57" s="213"/>
      <c r="E57" s="91"/>
      <c r="F57" s="92"/>
      <c r="G57" s="93"/>
    </row>
    <row r="58" spans="1:7" ht="15.75" customHeight="1">
      <c r="A58" s="2"/>
      <c r="B58" s="50"/>
      <c r="C58" s="210"/>
      <c r="D58" s="216"/>
      <c r="E58" s="20"/>
      <c r="F58" s="21"/>
      <c r="G58" s="33" t="e">
        <f>SUM(D28,D39,D50,D61,Step1BachelorWorksheet!G3)+SUM(E11:E15)</f>
        <v>#VALUE!</v>
      </c>
    </row>
    <row r="59" spans="1:7" ht="15.75" customHeight="1">
      <c r="A59" s="2"/>
      <c r="B59" s="50"/>
      <c r="C59" s="210"/>
      <c r="D59" s="216"/>
      <c r="E59" s="121" t="s">
        <v>13</v>
      </c>
      <c r="F59" s="94" t="e">
        <f>IF(AND(G58&gt;=$G$5,G47&lt;$G$5),"YES","")</f>
        <v>#VALUE!</v>
      </c>
      <c r="G59" s="95"/>
    </row>
    <row r="60" spans="1:7" ht="15.75" customHeight="1">
      <c r="A60" s="24"/>
      <c r="B60" s="53"/>
      <c r="C60" s="211"/>
      <c r="D60" s="216"/>
      <c r="E60" s="122"/>
      <c r="F60" s="96"/>
      <c r="G60" s="97"/>
    </row>
    <row r="61" spans="1:7" ht="15.75" customHeight="1">
      <c r="A61" s="26"/>
      <c r="B61" s="27"/>
      <c r="C61" s="32" t="s">
        <v>15</v>
      </c>
      <c r="D61" s="25">
        <f>SUM(D53:D60)</f>
        <v>0</v>
      </c>
      <c r="E61" s="123"/>
      <c r="F61" s="98"/>
      <c r="G61" s="99"/>
    </row>
    <row r="62" spans="1:7" ht="17.25" customHeight="1">
      <c r="A62" s="137"/>
      <c r="B62" s="130"/>
      <c r="C62" s="130"/>
      <c r="D62" s="130"/>
      <c r="E62" s="130"/>
      <c r="F62" s="130"/>
      <c r="G62" s="131"/>
    </row>
    <row r="63" spans="1:7" ht="30.75" customHeight="1">
      <c r="A63" s="14" t="s">
        <v>10</v>
      </c>
      <c r="B63" s="136" t="s">
        <v>9</v>
      </c>
      <c r="C63" s="111"/>
      <c r="D63" s="1" t="s">
        <v>5</v>
      </c>
      <c r="E63" s="115" t="s">
        <v>11</v>
      </c>
      <c r="F63" s="116"/>
      <c r="G63" s="117"/>
    </row>
    <row r="64" spans="1:7" ht="15.75" customHeight="1">
      <c r="A64" s="2"/>
      <c r="B64" s="50"/>
      <c r="C64" s="210"/>
      <c r="D64" s="213"/>
      <c r="E64" s="118"/>
      <c r="F64" s="119"/>
      <c r="G64" s="120"/>
    </row>
    <row r="65" spans="1:7" ht="15.75" customHeight="1">
      <c r="A65" s="2"/>
      <c r="B65" s="50"/>
      <c r="C65" s="210"/>
      <c r="D65" s="213"/>
      <c r="E65" s="20"/>
      <c r="F65" s="21"/>
      <c r="G65" s="33" t="str">
        <f>G5</f>
        <v/>
      </c>
    </row>
    <row r="66" spans="1:7" ht="15.75" customHeight="1">
      <c r="A66" s="2"/>
      <c r="B66" s="50"/>
      <c r="C66" s="210"/>
      <c r="D66" s="213"/>
      <c r="E66" s="16"/>
      <c r="F66" s="3"/>
      <c r="G66" s="17"/>
    </row>
    <row r="67" spans="1:7" ht="15.75" customHeight="1">
      <c r="A67" s="2"/>
      <c r="B67" s="54"/>
      <c r="C67" s="217"/>
      <c r="D67" s="213"/>
      <c r="E67" s="112" t="s">
        <v>12</v>
      </c>
      <c r="F67" s="113"/>
      <c r="G67" s="114"/>
    </row>
    <row r="68" spans="1:7" ht="15.75" customHeight="1">
      <c r="A68" s="2"/>
      <c r="B68" s="50"/>
      <c r="C68" s="210"/>
      <c r="D68" s="213"/>
      <c r="E68" s="91"/>
      <c r="F68" s="92"/>
      <c r="G68" s="93"/>
    </row>
    <row r="69" spans="1:7" ht="15.75" customHeight="1">
      <c r="A69" s="2"/>
      <c r="B69" s="50"/>
      <c r="C69" s="210"/>
      <c r="D69" s="216"/>
      <c r="E69" s="20"/>
      <c r="F69" s="21"/>
      <c r="G69" s="33" t="e">
        <f>SUM(D28,D39,D50,D61,D72,Step1BachelorWorksheet!G3)+SUM(E11:E15)</f>
        <v>#VALUE!</v>
      </c>
    </row>
    <row r="70" spans="1:7" ht="15.75" customHeight="1">
      <c r="A70" s="2"/>
      <c r="B70" s="50"/>
      <c r="C70" s="210"/>
      <c r="D70" s="216"/>
      <c r="E70" s="121" t="s">
        <v>13</v>
      </c>
      <c r="F70" s="94" t="e">
        <f>IF(AND(G69&gt;=$G$5,G58&lt;$G$5),"YES","")</f>
        <v>#VALUE!</v>
      </c>
      <c r="G70" s="95"/>
    </row>
    <row r="71" spans="1:7" ht="15.75" customHeight="1">
      <c r="A71" s="24"/>
      <c r="B71" s="53"/>
      <c r="C71" s="211"/>
      <c r="D71" s="216"/>
      <c r="E71" s="122"/>
      <c r="F71" s="96"/>
      <c r="G71" s="97"/>
    </row>
    <row r="72" spans="1:7" ht="15.75" customHeight="1">
      <c r="A72" s="26"/>
      <c r="B72" s="27"/>
      <c r="C72" s="32" t="s">
        <v>15</v>
      </c>
      <c r="D72" s="23">
        <f>SUM(D64:D71)</f>
        <v>0</v>
      </c>
      <c r="E72" s="123"/>
      <c r="F72" s="98"/>
      <c r="G72" s="99"/>
    </row>
    <row r="73" spans="1:7" ht="15.75" customHeight="1">
      <c r="A73" s="137"/>
      <c r="B73" s="130"/>
      <c r="C73" s="130"/>
      <c r="D73" s="130"/>
      <c r="E73" s="130"/>
      <c r="F73" s="130"/>
      <c r="G73" s="131"/>
    </row>
    <row r="74" spans="1:7" ht="26.4" customHeight="1">
      <c r="A74" s="14" t="s">
        <v>10</v>
      </c>
      <c r="B74" s="136" t="s">
        <v>9</v>
      </c>
      <c r="C74" s="111"/>
      <c r="D74" s="1" t="s">
        <v>5</v>
      </c>
      <c r="E74" s="115" t="s">
        <v>11</v>
      </c>
      <c r="F74" s="116"/>
      <c r="G74" s="117"/>
    </row>
    <row r="75" spans="1:7" ht="15" customHeight="1">
      <c r="A75" s="2"/>
      <c r="B75" s="50"/>
      <c r="C75" s="218"/>
      <c r="D75" s="213"/>
      <c r="E75" s="118"/>
      <c r="F75" s="119"/>
      <c r="G75" s="120"/>
    </row>
    <row r="76" spans="1:7" ht="15" customHeight="1">
      <c r="A76" s="2"/>
      <c r="B76" s="50"/>
      <c r="C76" s="218"/>
      <c r="D76" s="213"/>
      <c r="E76" s="20"/>
      <c r="F76" s="21"/>
      <c r="G76" s="33" t="str">
        <f>G5</f>
        <v/>
      </c>
    </row>
    <row r="77" spans="1:7" ht="15" customHeight="1">
      <c r="A77" s="2"/>
      <c r="B77" s="50"/>
      <c r="C77" s="218"/>
      <c r="D77" s="213"/>
      <c r="E77" s="16"/>
      <c r="F77" s="3"/>
      <c r="G77" s="17"/>
    </row>
    <row r="78" spans="1:7" ht="15" customHeight="1">
      <c r="A78" s="2"/>
      <c r="B78" s="50"/>
      <c r="C78" s="218"/>
      <c r="D78" s="213"/>
      <c r="E78" s="88" t="s">
        <v>12</v>
      </c>
      <c r="F78" s="89"/>
      <c r="G78" s="90"/>
    </row>
    <row r="79" spans="1:7" ht="15" customHeight="1">
      <c r="A79" s="2"/>
      <c r="B79" s="50"/>
      <c r="C79" s="218"/>
      <c r="D79" s="213"/>
      <c r="E79" s="91"/>
      <c r="F79" s="92"/>
      <c r="G79" s="93"/>
    </row>
    <row r="80" spans="1:7" ht="15" customHeight="1">
      <c r="A80" s="2"/>
      <c r="B80" s="50"/>
      <c r="C80" s="218"/>
      <c r="D80" s="216"/>
      <c r="E80" s="20"/>
      <c r="F80" s="21"/>
      <c r="G80" s="33" t="e">
        <f>SUM(D28,D39,D50,D61,D72,D83,Step1BachelorWorksheet!G3)+SUM(E11:E15)</f>
        <v>#VALUE!</v>
      </c>
    </row>
    <row r="81" spans="1:7" ht="15" customHeight="1">
      <c r="A81" s="2"/>
      <c r="B81" s="50"/>
      <c r="C81" s="218"/>
      <c r="D81" s="216"/>
      <c r="E81" s="121" t="s">
        <v>13</v>
      </c>
      <c r="F81" s="94" t="e">
        <f>IF(AND(G80&gt;=$G$5,G69&lt;$G$5),"YES","")</f>
        <v>#VALUE!</v>
      </c>
      <c r="G81" s="95"/>
    </row>
    <row r="82" spans="1:7" ht="15" customHeight="1">
      <c r="A82" s="24"/>
      <c r="B82" s="53"/>
      <c r="C82" s="219"/>
      <c r="D82" s="216"/>
      <c r="E82" s="122"/>
      <c r="F82" s="96"/>
      <c r="G82" s="97"/>
    </row>
    <row r="83" spans="1:7" ht="15" customHeight="1">
      <c r="A83" s="26"/>
      <c r="B83" s="27"/>
      <c r="C83" s="32" t="s">
        <v>15</v>
      </c>
      <c r="D83" s="25">
        <f>SUM(D75:D82)</f>
        <v>0</v>
      </c>
      <c r="E83" s="123"/>
      <c r="F83" s="98"/>
      <c r="G83" s="99"/>
    </row>
    <row r="84" spans="1:7" ht="15" customHeight="1">
      <c r="A84" s="137" t="s">
        <v>14</v>
      </c>
      <c r="B84" s="130"/>
      <c r="C84" s="130"/>
      <c r="D84" s="130"/>
      <c r="E84" s="130"/>
      <c r="F84" s="130"/>
      <c r="G84" s="131"/>
    </row>
    <row r="85" spans="1:7" ht="22.8" customHeight="1">
      <c r="A85" s="14" t="s">
        <v>10</v>
      </c>
      <c r="B85" s="136" t="s">
        <v>9</v>
      </c>
      <c r="C85" s="111"/>
      <c r="D85" s="1" t="s">
        <v>5</v>
      </c>
      <c r="E85" s="115" t="s">
        <v>11</v>
      </c>
      <c r="F85" s="116"/>
      <c r="G85" s="117"/>
    </row>
    <row r="86" spans="1:7" ht="15" customHeight="1">
      <c r="A86" s="2"/>
      <c r="B86" s="50"/>
      <c r="C86" s="210"/>
      <c r="D86" s="216"/>
      <c r="E86" s="118"/>
      <c r="F86" s="119"/>
      <c r="G86" s="120"/>
    </row>
    <row r="87" spans="1:7" ht="15" customHeight="1">
      <c r="A87" s="2"/>
      <c r="B87" s="50"/>
      <c r="C87" s="210"/>
      <c r="D87" s="216"/>
      <c r="E87" s="20"/>
      <c r="F87" s="21"/>
      <c r="G87" s="33" t="str">
        <f>G5</f>
        <v/>
      </c>
    </row>
    <row r="88" spans="1:7" ht="15" customHeight="1">
      <c r="A88" s="2"/>
      <c r="B88" s="50"/>
      <c r="C88" s="210"/>
      <c r="D88" s="216"/>
      <c r="E88" s="16"/>
      <c r="F88" s="3"/>
      <c r="G88" s="17"/>
    </row>
    <row r="89" spans="1:7" ht="15" customHeight="1">
      <c r="A89" s="2"/>
      <c r="B89" s="50"/>
      <c r="C89" s="210"/>
      <c r="D89" s="216"/>
      <c r="E89" s="112" t="s">
        <v>12</v>
      </c>
      <c r="F89" s="113"/>
      <c r="G89" s="114"/>
    </row>
    <row r="90" spans="1:7" ht="15" customHeight="1">
      <c r="A90" s="2"/>
      <c r="B90" s="50"/>
      <c r="C90" s="210"/>
      <c r="D90" s="216"/>
      <c r="E90" s="91"/>
      <c r="F90" s="92"/>
      <c r="G90" s="93"/>
    </row>
    <row r="91" spans="1:7" ht="15" customHeight="1">
      <c r="A91" s="2"/>
      <c r="B91" s="50"/>
      <c r="C91" s="210"/>
      <c r="D91" s="216"/>
      <c r="E91" s="20"/>
      <c r="F91" s="21"/>
      <c r="G91" s="33" t="e">
        <f>SUM(D28,D39,D50,D61,D72,D83,D94, Step1BachelorWorksheet!G3)+SUM(E11:E15)</f>
        <v>#VALUE!</v>
      </c>
    </row>
    <row r="92" spans="1:7" ht="15" customHeight="1">
      <c r="A92" s="2"/>
      <c r="B92" s="50"/>
      <c r="C92" s="210"/>
      <c r="D92" s="216"/>
      <c r="E92" s="121" t="s">
        <v>13</v>
      </c>
      <c r="F92" s="94" t="e">
        <f>IF(AND(G91&gt;=$G$5,G80&lt;$G$5),"YES","")</f>
        <v>#VALUE!</v>
      </c>
      <c r="G92" s="95"/>
    </row>
    <row r="93" spans="1:7" ht="15" customHeight="1">
      <c r="A93" s="24"/>
      <c r="B93" s="53"/>
      <c r="C93" s="211"/>
      <c r="D93" s="216"/>
      <c r="E93" s="122"/>
      <c r="F93" s="96"/>
      <c r="G93" s="97"/>
    </row>
    <row r="94" spans="1:7" ht="15" customHeight="1">
      <c r="A94" s="26"/>
      <c r="B94" s="27"/>
      <c r="C94" s="32" t="s">
        <v>15</v>
      </c>
      <c r="D94" s="23">
        <f>SUM(D86:D93)</f>
        <v>0</v>
      </c>
      <c r="E94" s="123"/>
      <c r="F94" s="98"/>
      <c r="G94" s="99"/>
    </row>
    <row r="95" spans="1:7" ht="15" customHeight="1">
      <c r="A95" s="137" t="s">
        <v>14</v>
      </c>
      <c r="B95" s="130"/>
      <c r="C95" s="130"/>
      <c r="D95" s="130"/>
      <c r="E95" s="130"/>
      <c r="F95" s="130"/>
      <c r="G95" s="131"/>
    </row>
    <row r="96" spans="1:7" ht="24.6" customHeight="1">
      <c r="A96" s="14" t="s">
        <v>10</v>
      </c>
      <c r="B96" s="136" t="s">
        <v>9</v>
      </c>
      <c r="C96" s="111"/>
      <c r="D96" s="1" t="s">
        <v>5</v>
      </c>
      <c r="E96" s="115" t="s">
        <v>11</v>
      </c>
      <c r="F96" s="116"/>
      <c r="G96" s="117"/>
    </row>
    <row r="97" spans="1:7" ht="15" customHeight="1">
      <c r="A97" s="2"/>
      <c r="B97" s="50"/>
      <c r="C97" s="218"/>
      <c r="D97" s="220"/>
      <c r="E97" s="118"/>
      <c r="F97" s="119"/>
      <c r="G97" s="120"/>
    </row>
    <row r="98" spans="1:7" ht="15" customHeight="1">
      <c r="A98" s="2"/>
      <c r="B98" s="50"/>
      <c r="C98" s="218"/>
      <c r="D98" s="216"/>
      <c r="E98" s="20"/>
      <c r="F98" s="21"/>
      <c r="G98" s="33" t="str">
        <f>G5</f>
        <v/>
      </c>
    </row>
    <row r="99" spans="1:7" ht="15" customHeight="1">
      <c r="A99" s="2"/>
      <c r="B99" s="50"/>
      <c r="C99" s="218"/>
      <c r="D99" s="216"/>
      <c r="E99" s="16"/>
      <c r="F99" s="3"/>
      <c r="G99" s="17"/>
    </row>
    <row r="100" spans="1:7" ht="15" customHeight="1">
      <c r="A100" s="2"/>
      <c r="B100" s="50"/>
      <c r="C100" s="218"/>
      <c r="D100" s="216"/>
      <c r="E100" s="112" t="s">
        <v>12</v>
      </c>
      <c r="F100" s="113"/>
      <c r="G100" s="114"/>
    </row>
    <row r="101" spans="1:7" ht="15" customHeight="1">
      <c r="A101" s="2"/>
      <c r="B101" s="50"/>
      <c r="C101" s="218"/>
      <c r="D101" s="216"/>
      <c r="E101" s="91"/>
      <c r="F101" s="92"/>
      <c r="G101" s="93"/>
    </row>
    <row r="102" spans="1:7" ht="15" customHeight="1">
      <c r="A102" s="2"/>
      <c r="B102" s="50"/>
      <c r="C102" s="218"/>
      <c r="D102" s="216"/>
      <c r="E102" s="20"/>
      <c r="F102" s="21"/>
      <c r="G102" s="33" t="e">
        <f>SUM(D28,D39,D50,D61,D72,D83,D94, D105, Step1BachelorWorksheet!G3)+SUM(E11:E15)</f>
        <v>#VALUE!</v>
      </c>
    </row>
    <row r="103" spans="1:7" ht="15" customHeight="1">
      <c r="A103" s="2"/>
      <c r="B103" s="50"/>
      <c r="C103" s="218"/>
      <c r="D103" s="216"/>
      <c r="E103" s="121" t="s">
        <v>13</v>
      </c>
      <c r="F103" s="94" t="e">
        <f>IF(AND(G102&gt;=$G$5,G91&lt;$G$5),"YES","")</f>
        <v>#VALUE!</v>
      </c>
      <c r="G103" s="95"/>
    </row>
    <row r="104" spans="1:7" ht="15" customHeight="1">
      <c r="A104" s="24"/>
      <c r="B104" s="53"/>
      <c r="C104" s="219"/>
      <c r="D104" s="216"/>
      <c r="E104" s="122"/>
      <c r="F104" s="96"/>
      <c r="G104" s="97"/>
    </row>
    <row r="105" spans="1:7" ht="15" customHeight="1">
      <c r="A105" s="26"/>
      <c r="B105" s="27"/>
      <c r="C105" s="32" t="s">
        <v>15</v>
      </c>
      <c r="D105" s="23">
        <f>SUM(D97:D104)</f>
        <v>0</v>
      </c>
      <c r="E105" s="123"/>
      <c r="F105" s="98"/>
      <c r="G105" s="99"/>
    </row>
  </sheetData>
  <sheetProtection sheet="1" selectLockedCells="1"/>
  <mergeCells count="78">
    <mergeCell ref="E78:G79"/>
    <mergeCell ref="A73:G73"/>
    <mergeCell ref="E103:E105"/>
    <mergeCell ref="F103:G105"/>
    <mergeCell ref="B96:C96"/>
    <mergeCell ref="E96:G97"/>
    <mergeCell ref="E100:G101"/>
    <mergeCell ref="A95:G95"/>
    <mergeCell ref="E89:G90"/>
    <mergeCell ref="E92:E94"/>
    <mergeCell ref="F92:G94"/>
    <mergeCell ref="E81:E83"/>
    <mergeCell ref="F81:G83"/>
    <mergeCell ref="A84:G84"/>
    <mergeCell ref="B85:C85"/>
    <mergeCell ref="E85:G86"/>
    <mergeCell ref="B74:C74"/>
    <mergeCell ref="E74:G75"/>
    <mergeCell ref="E45:G46"/>
    <mergeCell ref="E48:E50"/>
    <mergeCell ref="F48:G50"/>
    <mergeCell ref="E70:E72"/>
    <mergeCell ref="F70:G72"/>
    <mergeCell ref="A51:G51"/>
    <mergeCell ref="B52:C52"/>
    <mergeCell ref="A62:G62"/>
    <mergeCell ref="B63:C63"/>
    <mergeCell ref="E52:G53"/>
    <mergeCell ref="E63:G64"/>
    <mergeCell ref="E67:G68"/>
    <mergeCell ref="E59:E61"/>
    <mergeCell ref="F59:G61"/>
    <mergeCell ref="A9:G9"/>
    <mergeCell ref="F11:G11"/>
    <mergeCell ref="F12:G12"/>
    <mergeCell ref="F13:G13"/>
    <mergeCell ref="F14:G14"/>
    <mergeCell ref="F10:G10"/>
    <mergeCell ref="A10:C10"/>
    <mergeCell ref="A11:C11"/>
    <mergeCell ref="A12:C12"/>
    <mergeCell ref="A13:C13"/>
    <mergeCell ref="A14:C14"/>
    <mergeCell ref="C5:D5"/>
    <mergeCell ref="A6:B6"/>
    <mergeCell ref="C6:D6"/>
    <mergeCell ref="A2:G2"/>
    <mergeCell ref="N7:O7"/>
    <mergeCell ref="I7:L7"/>
    <mergeCell ref="G3:G4"/>
    <mergeCell ref="A3:B3"/>
    <mergeCell ref="A4:B4"/>
    <mergeCell ref="A5:B5"/>
    <mergeCell ref="C3:D3"/>
    <mergeCell ref="A7:D7"/>
    <mergeCell ref="E3:F4"/>
    <mergeCell ref="E5:F6"/>
    <mergeCell ref="A1:G1"/>
    <mergeCell ref="B41:C41"/>
    <mergeCell ref="E23:G24"/>
    <mergeCell ref="E19:G20"/>
    <mergeCell ref="E26:E28"/>
    <mergeCell ref="F26:G28"/>
    <mergeCell ref="A18:G18"/>
    <mergeCell ref="A29:G29"/>
    <mergeCell ref="E30:G31"/>
    <mergeCell ref="E41:G42"/>
    <mergeCell ref="E34:G35"/>
    <mergeCell ref="E37:E39"/>
    <mergeCell ref="C4:D4"/>
    <mergeCell ref="B19:C19"/>
    <mergeCell ref="B30:C30"/>
    <mergeCell ref="A40:G40"/>
    <mergeCell ref="E56:G57"/>
    <mergeCell ref="F37:G39"/>
    <mergeCell ref="A17:G17"/>
    <mergeCell ref="F15:G15"/>
    <mergeCell ref="A15:C15"/>
  </mergeCells>
  <phoneticPr fontId="26" type="noConversion"/>
  <conditionalFormatting sqref="C20:C27 C31:C38 C42:C49 C53:C60 C64:C71 C75:C82 C86:C93 C97:C104">
    <cfRule type="expression" dxfId="2" priority="2">
      <formula>OR(A20="Master's",A20="Double Counting")</formula>
    </cfRule>
  </conditionalFormatting>
  <conditionalFormatting sqref="D28">
    <cfRule type="expression" dxfId="1" priority="6">
      <formula>AND($G$3 &gt;= $H$3, D28 &lt;&gt; 0)</formula>
    </cfRule>
  </conditionalFormatting>
  <conditionalFormatting sqref="F26:G28 F37:G39 F48:G50 F59:G61 F70:G72 F81:G83 F92:G94 F103:G105">
    <cfRule type="containsText" dxfId="0" priority="1" operator="containsText" text="YES">
      <formula>NOT(ISERROR(SEARCH("YES",F26)))</formula>
    </cfRule>
  </conditionalFormatting>
  <dataValidations count="3">
    <dataValidation type="list" allowBlank="1" showInputMessage="1" showErrorMessage="1" sqref="A20:A27 A31:A38 A53:A60 A42:A49 A64:A71 A75:A82 A86:A93 A97:A104" xr:uid="{68F86523-B53D-4594-93D8-6B44ED539B95}">
      <formula1>"Bachelor's,Master's,Double Counting"</formula1>
    </dataValidation>
    <dataValidation type="list" allowBlank="1" showInputMessage="1" showErrorMessage="1" sqref="A73:G73 A84:G84 A62:G62 A51:G51 A40:G40 A29:G29 A18:G18 A95:G95" xr:uid="{09423867-A3D5-40C8-A9A5-B81813A2C022}">
      <formula1>"Select term/year, Fall 26, Spring 26, Summer 26, Fall 26, Spring 27, Summer 27, Fall 27, Spring 28, Summer 28, Fall 28, Spring 29, Summer 29, Fall 29, Spring 30, Summer 30"</formula1>
    </dataValidation>
    <dataValidation type="list" allowBlank="1" showInputMessage="1" showErrorMessage="1" sqref="D11:D15" xr:uid="{CAA62E7C-ECE3-4CF3-A9CE-3AFC3F52B019}">
      <formula1>"Quarter,Semester"</formula1>
    </dataValidation>
  </dataValidations>
  <pageMargins left="0" right="0" top="0.25" bottom="0.25" header="0.3" footer="0.3"/>
  <pageSetup orientation="portrait" r:id="rId1"/>
  <rowBreaks count="2" manualBreakCount="2">
    <brk id="39" max="16383" man="1"/>
    <brk id="7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2B25-4558-4321-A829-6AA62E0BE3CE}">
  <dimension ref="A1:F38"/>
  <sheetViews>
    <sheetView workbookViewId="0">
      <selection activeCell="D21" sqref="D21"/>
    </sheetView>
  </sheetViews>
  <sheetFormatPr defaultRowHeight="14.4"/>
  <cols>
    <col min="1" max="1" width="21.88671875" bestFit="1" customWidth="1"/>
    <col min="2" max="2" width="25.109375" bestFit="1" customWidth="1"/>
    <col min="6" max="6" width="100" customWidth="1"/>
  </cols>
  <sheetData>
    <row r="1" spans="1:6">
      <c r="A1" s="57" t="s">
        <v>26</v>
      </c>
      <c r="B1" s="57" t="s">
        <v>27</v>
      </c>
    </row>
    <row r="2" spans="1:6">
      <c r="A2" s="58" t="s">
        <v>43</v>
      </c>
      <c r="B2" s="58" t="s">
        <v>55</v>
      </c>
      <c r="D2" t="str" cm="1">
        <f t="array" ref="D2">IFERROR(
    _xlfn._xlws.FILTER(DegreePairs[MasterDegree],DegreePairs[BachelorDegree]=Step1BachelorWorksheet!D7),
    ""
)</f>
        <v/>
      </c>
    </row>
    <row r="3" spans="1:6">
      <c r="A3" s="58" t="s">
        <v>43</v>
      </c>
      <c r="B3" s="58" t="s">
        <v>56</v>
      </c>
    </row>
    <row r="4" spans="1:6">
      <c r="A4" s="58" t="s">
        <v>43</v>
      </c>
      <c r="B4" s="58" t="s">
        <v>57</v>
      </c>
    </row>
    <row r="5" spans="1:6">
      <c r="A5" s="58" t="s">
        <v>25</v>
      </c>
      <c r="B5" s="58" t="s">
        <v>58</v>
      </c>
    </row>
    <row r="6" spans="1:6">
      <c r="A6" s="56" t="s">
        <v>28</v>
      </c>
      <c r="B6" s="58" t="s">
        <v>59</v>
      </c>
    </row>
    <row r="7" spans="1:6">
      <c r="A7" s="56" t="s">
        <v>37</v>
      </c>
      <c r="B7" s="58" t="s">
        <v>60</v>
      </c>
    </row>
    <row r="8" spans="1:6">
      <c r="A8" s="56" t="s">
        <v>37</v>
      </c>
      <c r="B8" s="58" t="s">
        <v>56</v>
      </c>
    </row>
    <row r="9" spans="1:6">
      <c r="A9" s="56" t="s">
        <v>47</v>
      </c>
      <c r="B9" s="58" t="s">
        <v>60</v>
      </c>
    </row>
    <row r="10" spans="1:6">
      <c r="A10" s="56" t="s">
        <v>47</v>
      </c>
      <c r="B10" s="58" t="s">
        <v>59</v>
      </c>
    </row>
    <row r="11" spans="1:6">
      <c r="A11" s="56" t="s">
        <v>40</v>
      </c>
      <c r="B11" s="58" t="s">
        <v>61</v>
      </c>
      <c r="F11" t="s">
        <v>29</v>
      </c>
    </row>
    <row r="12" spans="1:6">
      <c r="A12" s="56" t="s">
        <v>41</v>
      </c>
      <c r="B12" s="58" t="s">
        <v>60</v>
      </c>
      <c r="F12" t="s">
        <v>30</v>
      </c>
    </row>
    <row r="13" spans="1:6">
      <c r="A13" s="56" t="s">
        <v>41</v>
      </c>
      <c r="B13" s="58" t="s">
        <v>62</v>
      </c>
      <c r="F13" t="s">
        <v>31</v>
      </c>
    </row>
    <row r="14" spans="1:6">
      <c r="A14" s="56" t="s">
        <v>41</v>
      </c>
      <c r="B14" s="58" t="s">
        <v>63</v>
      </c>
      <c r="F14" t="s">
        <v>32</v>
      </c>
    </row>
    <row r="15" spans="1:6">
      <c r="A15" s="56" t="s">
        <v>48</v>
      </c>
      <c r="B15" s="58" t="s">
        <v>62</v>
      </c>
      <c r="F15" t="s">
        <v>33</v>
      </c>
    </row>
    <row r="16" spans="1:6">
      <c r="A16" s="56" t="s">
        <v>38</v>
      </c>
      <c r="B16" s="58" t="s">
        <v>60</v>
      </c>
      <c r="F16" t="s">
        <v>34</v>
      </c>
    </row>
    <row r="17" spans="1:6">
      <c r="A17" s="56" t="s">
        <v>38</v>
      </c>
      <c r="B17" s="58" t="s">
        <v>63</v>
      </c>
      <c r="F17" t="s">
        <v>35</v>
      </c>
    </row>
    <row r="18" spans="1:6">
      <c r="A18" s="58" t="s">
        <v>49</v>
      </c>
      <c r="B18" s="58" t="s">
        <v>64</v>
      </c>
    </row>
    <row r="19" spans="1:6">
      <c r="A19" s="56" t="s">
        <v>42</v>
      </c>
      <c r="B19" s="58" t="s">
        <v>61</v>
      </c>
    </row>
    <row r="20" spans="1:6">
      <c r="A20" s="56" t="s">
        <v>42</v>
      </c>
      <c r="B20" s="58" t="s">
        <v>56</v>
      </c>
    </row>
    <row r="21" spans="1:6">
      <c r="A21" s="58" t="s">
        <v>50</v>
      </c>
      <c r="B21" s="58" t="s">
        <v>65</v>
      </c>
    </row>
    <row r="22" spans="1:6">
      <c r="A22" s="56" t="s">
        <v>44</v>
      </c>
      <c r="B22" s="58" t="s">
        <v>56</v>
      </c>
    </row>
    <row r="23" spans="1:6">
      <c r="A23" s="56" t="s">
        <v>44</v>
      </c>
      <c r="B23" s="58" t="s">
        <v>66</v>
      </c>
    </row>
    <row r="24" spans="1:6">
      <c r="A24" s="56" t="s">
        <v>39</v>
      </c>
      <c r="B24" s="58" t="s">
        <v>56</v>
      </c>
    </row>
    <row r="25" spans="1:6">
      <c r="A25" s="56" t="s">
        <v>45</v>
      </c>
      <c r="B25" s="58" t="s">
        <v>60</v>
      </c>
    </row>
    <row r="26" spans="1:6">
      <c r="A26" s="56" t="s">
        <v>45</v>
      </c>
      <c r="B26" s="58" t="s">
        <v>56</v>
      </c>
    </row>
    <row r="27" spans="1:6">
      <c r="A27" s="56" t="s">
        <v>45</v>
      </c>
      <c r="B27" s="58" t="s">
        <v>66</v>
      </c>
    </row>
    <row r="28" spans="1:6">
      <c r="A28" s="56" t="s">
        <v>45</v>
      </c>
      <c r="B28" s="58" t="s">
        <v>59</v>
      </c>
    </row>
    <row r="29" spans="1:6">
      <c r="A29" s="58" t="s">
        <v>51</v>
      </c>
      <c r="B29" s="58" t="s">
        <v>67</v>
      </c>
    </row>
    <row r="30" spans="1:6">
      <c r="A30" s="56" t="s">
        <v>36</v>
      </c>
      <c r="B30" s="58" t="s">
        <v>60</v>
      </c>
    </row>
    <row r="31" spans="1:6">
      <c r="A31" s="56" t="s">
        <v>36</v>
      </c>
      <c r="B31" s="58" t="s">
        <v>56</v>
      </c>
    </row>
    <row r="32" spans="1:6">
      <c r="A32" s="56" t="s">
        <v>36</v>
      </c>
      <c r="B32" s="58" t="s">
        <v>66</v>
      </c>
    </row>
    <row r="33" spans="1:2">
      <c r="A33" s="56" t="s">
        <v>36</v>
      </c>
      <c r="B33" s="58" t="s">
        <v>57</v>
      </c>
    </row>
    <row r="34" spans="1:2">
      <c r="A34" s="58" t="s">
        <v>52</v>
      </c>
      <c r="B34" s="58" t="s">
        <v>68</v>
      </c>
    </row>
    <row r="35" spans="1:2">
      <c r="A35" s="58" t="s">
        <v>53</v>
      </c>
      <c r="B35" s="58" t="s">
        <v>69</v>
      </c>
    </row>
    <row r="36" spans="1:2">
      <c r="A36" s="56" t="s">
        <v>46</v>
      </c>
      <c r="B36" s="58" t="s">
        <v>62</v>
      </c>
    </row>
    <row r="37" spans="1:2">
      <c r="A37" s="56" t="s">
        <v>46</v>
      </c>
      <c r="B37" s="58" t="s">
        <v>56</v>
      </c>
    </row>
    <row r="38" spans="1:2">
      <c r="A38" s="58" t="s">
        <v>54</v>
      </c>
      <c r="B38" s="58" t="s">
        <v>70</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b12f85-f58d-468e-8ac2-ab82cca164f8" xsi:nil="true"/>
    <lcf76f155ced4ddcb4097134ff3c332f xmlns="9da91398-8022-411e-b182-5d17de715e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B93DD1F814F3341B75B239C172D7508" ma:contentTypeVersion="15" ma:contentTypeDescription="Create a new document." ma:contentTypeScope="" ma:versionID="acda5fe32d0c148b0a9fdd9817956971">
  <xsd:schema xmlns:xsd="http://www.w3.org/2001/XMLSchema" xmlns:xs="http://www.w3.org/2001/XMLSchema" xmlns:p="http://schemas.microsoft.com/office/2006/metadata/properties" xmlns:ns2="9da91398-8022-411e-b182-5d17de715e18" xmlns:ns3="49b12f85-f58d-468e-8ac2-ab82cca164f8" targetNamespace="http://schemas.microsoft.com/office/2006/metadata/properties" ma:root="true" ma:fieldsID="b54ea1c76d69c414892c94715fbfdfbd" ns2:_="" ns3:_="">
    <xsd:import namespace="9da91398-8022-411e-b182-5d17de715e18"/>
    <xsd:import namespace="49b12f85-f58d-468e-8ac2-ab82cca164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91398-8022-411e-b182-5d17de715e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b12f85-f58d-468e-8ac2-ab82cca164f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dc7c29-f051-485a-ac72-e4e99214fe6d}" ma:internalName="TaxCatchAll" ma:showField="CatchAllData" ma:web="49b12f85-f58d-468e-8ac2-ab82cca164f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5B2ED-C6B9-4881-A290-C0BF7C8F49CF}">
  <ds:schemaRefs>
    <ds:schemaRef ds:uri="http://schemas.microsoft.com/office/2006/metadata/properties"/>
    <ds:schemaRef ds:uri="http://schemas.microsoft.com/office/infopath/2007/PartnerControls"/>
    <ds:schemaRef ds:uri="49b12f85-f58d-468e-8ac2-ab82cca164f8"/>
    <ds:schemaRef ds:uri="9da91398-8022-411e-b182-5d17de715e18"/>
  </ds:schemaRefs>
</ds:datastoreItem>
</file>

<file path=customXml/itemProps2.xml><?xml version="1.0" encoding="utf-8"?>
<ds:datastoreItem xmlns:ds="http://schemas.openxmlformats.org/officeDocument/2006/customXml" ds:itemID="{04D3C8CA-35C9-471F-A86D-9D3ED3DD0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91398-8022-411e-b182-5d17de715e18"/>
    <ds:schemaRef ds:uri="49b12f85-f58d-468e-8ac2-ab82cca164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83F6-8CF1-4BBF-A2C1-A0798C5B8C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Step1BachelorWorksheet</vt:lpstr>
      <vt:lpstr>Step 2 Blended Curriculum Plan</vt:lpstr>
      <vt:lpstr>Data</vt:lpstr>
      <vt:lpstr>'Step 2 Blended Curriculum Plan'!Print_Area</vt:lpstr>
      <vt:lpstr>Step1BachelorWorksheet!Print_Area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L. Richards</dc:creator>
  <cp:keywords/>
  <dc:description/>
  <cp:lastModifiedBy>Rebecca L. Richards</cp:lastModifiedBy>
  <cp:revision/>
  <cp:lastPrinted>2026-07-23T20:17:19Z</cp:lastPrinted>
  <dcterms:created xsi:type="dcterms:W3CDTF">2025-07-15T15:54:40Z</dcterms:created>
  <dcterms:modified xsi:type="dcterms:W3CDTF">2026-07-23T20:17:30Z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0x0101002B93DD1F814F3341B75B239C172D7508</vt:lpwstr>
  </property>
  <property fmtid="{D5CDD505-2E9C-101B-9397-08002B2CF9AE}" pid="3" name="MediaServiceImageTags">
    <vt:lpwstr/>
  </property>
</Properties>
</file>